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2"/>
  </bookViews>
  <sheets>
    <sheet name="Sthd" sheetId="1" r:id="rId1"/>
    <sheet name="Cut" sheetId="2" r:id="rId2"/>
    <sheet name="WCoho" sheetId="3" r:id="rId3"/>
    <sheet name="HCoho" sheetId="4" r:id="rId4"/>
    <sheet name="Counts" sheetId="5" r:id="rId5"/>
    <sheet name="RetentionTest" sheetId="6" r:id="rId6"/>
  </sheets>
  <definedNames/>
  <calcPr fullCalcOnLoad="1"/>
</workbook>
</file>

<file path=xl/sharedStrings.xml><?xml version="1.0" encoding="utf-8"?>
<sst xmlns="http://schemas.openxmlformats.org/spreadsheetml/2006/main" count="322" uniqueCount="111">
  <si>
    <t>Steelhead Smolt Estimate Worksheet</t>
  </si>
  <si>
    <t>Week #</t>
  </si>
  <si>
    <t>Number</t>
  </si>
  <si>
    <t>Recovery Period</t>
  </si>
  <si>
    <t>Marks</t>
  </si>
  <si>
    <t>Date</t>
  </si>
  <si>
    <t>Marked</t>
  </si>
  <si>
    <t>RP</t>
  </si>
  <si>
    <t>A</t>
  </si>
  <si>
    <t>LP</t>
  </si>
  <si>
    <t>3/22-3/28</t>
  </si>
  <si>
    <t>3/29-4/4</t>
  </si>
  <si>
    <t>4/5-4/11</t>
  </si>
  <si>
    <t>4/12-4/18</t>
  </si>
  <si>
    <t>4/19-4/26</t>
  </si>
  <si>
    <t>4/27-5/2</t>
  </si>
  <si>
    <t>5/3-5/9</t>
  </si>
  <si>
    <t>5/10-5/16</t>
  </si>
  <si>
    <t>5/17-5/23</t>
  </si>
  <si>
    <t>5/24-5/30</t>
  </si>
  <si>
    <t>3/16-3/21</t>
  </si>
  <si>
    <t>3/17-3/22</t>
  </si>
  <si>
    <t>3/23-3/29</t>
  </si>
  <si>
    <t>3/30-4/5</t>
  </si>
  <si>
    <t>4/6-4/12</t>
  </si>
  <si>
    <t>4/13-4/19</t>
  </si>
  <si>
    <t>4/20-4/27</t>
  </si>
  <si>
    <t>4/28-5/3</t>
  </si>
  <si>
    <t>5/4-5/10</t>
  </si>
  <si>
    <t>5/11-5/17</t>
  </si>
  <si>
    <t>5/18-5/24</t>
  </si>
  <si>
    <t>5/25-5/31</t>
  </si>
  <si>
    <t>Trap Eff.</t>
  </si>
  <si>
    <t>Comments on trap movements</t>
  </si>
  <si>
    <t>Cutthroat Smolt Estimate Worksheet</t>
  </si>
  <si>
    <t>Wild Coho Smolt Estimate Worksheet</t>
  </si>
  <si>
    <t>Hatchery Coho Smolt Estimate Worksheet</t>
  </si>
  <si>
    <t>Maiden Catch</t>
  </si>
  <si>
    <t>One recap LP/A recovered 4/21/04 - didn't include in smolt estimate above.</t>
  </si>
  <si>
    <t>One recap RP/A recovered 5/4/04 - didn't include in smolt estimate above.</t>
  </si>
  <si>
    <t>* see below</t>
  </si>
  <si>
    <t>* 2/26 Started Checking Trap;  Until 3/5 USFWS lifted cone while catching fish in box;</t>
  </si>
  <si>
    <t>3/9 USFWS dropped cone; 3/11 pulled cone due to proximity of chinook take limits;</t>
  </si>
  <si>
    <t>3/12-3/14 not fishing; 3/15 dropped cone; 3/20 moved trap up 3.1 meters.</t>
  </si>
  <si>
    <t>Moved trap up 0.74 meters.</t>
  </si>
  <si>
    <t>Moved trap back 1 foot</t>
  </si>
  <si>
    <t>Moved trap over to get more RPM's</t>
  </si>
  <si>
    <t>Cutthroat</t>
  </si>
  <si>
    <t>Steelhead</t>
  </si>
  <si>
    <t>Coho - Wild</t>
  </si>
  <si>
    <t>Coho- Hatchery</t>
  </si>
  <si>
    <t># marked</t>
  </si>
  <si>
    <t># downstream</t>
  </si>
  <si>
    <t># parr</t>
  </si>
  <si>
    <t># mortalities</t>
  </si>
  <si>
    <t># sacrifices</t>
  </si>
  <si>
    <t>Total caught</t>
  </si>
  <si>
    <t># recaps</t>
  </si>
  <si>
    <t># CWT'd</t>
  </si>
  <si>
    <t>Total actual counts for smolt trap 2004 (not estimates)</t>
  </si>
  <si>
    <t>Mark (Panjet, CWT)Retention Test</t>
  </si>
  <si>
    <t>date</t>
  </si>
  <si>
    <t># Good Marks after 24 hrs</t>
  </si>
  <si>
    <t>Species</t>
  </si>
  <si>
    <t>marked</t>
  </si>
  <si>
    <t># marked - PJ</t>
  </si>
  <si>
    <t>PJ mark given</t>
  </si>
  <si>
    <t>checked</t>
  </si>
  <si>
    <t># PJ marks</t>
  </si>
  <si>
    <t>CWT</t>
  </si>
  <si>
    <t>Mortalities</t>
  </si>
  <si>
    <t>Coho</t>
  </si>
  <si>
    <t>New Mark VI</t>
  </si>
  <si>
    <t>unknown??</t>
  </si>
  <si>
    <t>check</t>
  </si>
  <si>
    <t>Recaps</t>
  </si>
  <si>
    <t>Catch</t>
  </si>
  <si>
    <t>Pooled</t>
  </si>
  <si>
    <t>Pop Est</t>
  </si>
  <si>
    <t>5/31-6/6</t>
  </si>
  <si>
    <t>6/1-6/7</t>
  </si>
  <si>
    <t>6/8-6/15</t>
  </si>
  <si>
    <t>A/RV</t>
  </si>
  <si>
    <t>6/8-6/26</t>
  </si>
  <si>
    <t>6/7-6/26</t>
  </si>
  <si>
    <t>One recap RP/A recovered 5/27/04 - didn't include in smolt estimate above.</t>
  </si>
  <si>
    <t>Chinook</t>
  </si>
  <si>
    <t>Fry</t>
  </si>
  <si>
    <t>Smolt</t>
  </si>
  <si>
    <t>Trap Efficiency</t>
  </si>
  <si>
    <t>PJ A Mark</t>
  </si>
  <si>
    <t>RV Clip</t>
  </si>
  <si>
    <t>RP Clip</t>
  </si>
  <si>
    <t>*</t>
  </si>
  <si>
    <t>*Includes 2 recaptures with wrong marks</t>
  </si>
  <si>
    <t>**</t>
  </si>
  <si>
    <t>**Includes 1 recapture with wrong mark</t>
  </si>
  <si>
    <t>Trout Fry</t>
  </si>
  <si>
    <t>Coho Fry</t>
  </si>
  <si>
    <t>Chinook Fry</t>
  </si>
  <si>
    <t># upstream</t>
  </si>
  <si>
    <t>Coho - Fry</t>
  </si>
  <si>
    <t>5/17-5/22</t>
  </si>
  <si>
    <t>5/23-5/30</t>
  </si>
  <si>
    <t>5/18-5/23</t>
  </si>
  <si>
    <t>5/24-5/31</t>
  </si>
  <si>
    <t>6/7 - 6/13</t>
  </si>
  <si>
    <t>broken out</t>
  </si>
  <si>
    <t>broken out:</t>
  </si>
  <si>
    <t>6/14 - 6/20</t>
  </si>
  <si>
    <t>6/21 - 6/27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</si>
</sst>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164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5"/>
  <sheetViews>
    <sheetView workbookViewId="0" topLeftCell="I1">
      <selection activeCell="A2" sqref="A2"/>
    </sheetView>
  </sheetViews>
  <sheetFormatPr defaultColWidth="9.140625" defaultRowHeight="12.75"/>
  <cols>
    <col min="2" max="2" width="10.140625" style="0" bestFit="1" customWidth="1"/>
    <col min="6" max="6" width="10.140625" style="0" bestFit="1" customWidth="1"/>
  </cols>
  <sheetData>
    <row r="2" ht="12.75">
      <c r="A2" t="s">
        <v>0</v>
      </c>
    </row>
    <row r="3" spans="5:17" ht="12.75">
      <c r="E3" s="1" t="s">
        <v>21</v>
      </c>
      <c r="F3" t="s">
        <v>22</v>
      </c>
      <c r="G3" t="s">
        <v>23</v>
      </c>
      <c r="H3" t="s">
        <v>24</v>
      </c>
      <c r="I3" t="s">
        <v>25</v>
      </c>
      <c r="J3" t="s">
        <v>26</v>
      </c>
      <c r="K3" t="s">
        <v>27</v>
      </c>
      <c r="L3" t="s">
        <v>28</v>
      </c>
      <c r="M3" s="2" t="s">
        <v>29</v>
      </c>
      <c r="N3" t="s">
        <v>30</v>
      </c>
      <c r="O3" t="s">
        <v>31</v>
      </c>
      <c r="P3" t="s">
        <v>32</v>
      </c>
      <c r="Q3" t="s">
        <v>33</v>
      </c>
    </row>
    <row r="4" spans="1:17" ht="12.75">
      <c r="A4" t="s">
        <v>7</v>
      </c>
      <c r="B4">
        <v>1</v>
      </c>
      <c r="C4" t="s">
        <v>20</v>
      </c>
      <c r="D4">
        <v>8</v>
      </c>
      <c r="E4">
        <v>1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f>SUM(E4:O4)/D4</f>
        <v>0.125</v>
      </c>
      <c r="Q4" t="s">
        <v>40</v>
      </c>
    </row>
    <row r="5" spans="1:16" ht="12.75">
      <c r="A5" t="s">
        <v>8</v>
      </c>
      <c r="B5">
        <v>2</v>
      </c>
      <c r="C5" t="s">
        <v>10</v>
      </c>
      <c r="D5">
        <v>16</v>
      </c>
      <c r="E5">
        <v>0</v>
      </c>
      <c r="F5">
        <v>2</v>
      </c>
      <c r="G5">
        <v>1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f aca="true" t="shared" si="0" ref="P5:P14">SUM(E5:O5)/D5</f>
        <v>0.1875</v>
      </c>
    </row>
    <row r="6" spans="1:16" ht="12.75">
      <c r="A6" t="s">
        <v>9</v>
      </c>
      <c r="B6">
        <v>3</v>
      </c>
      <c r="C6" t="s">
        <v>11</v>
      </c>
      <c r="D6">
        <v>40</v>
      </c>
      <c r="E6">
        <v>0</v>
      </c>
      <c r="F6">
        <v>0</v>
      </c>
      <c r="G6">
        <v>5</v>
      </c>
      <c r="H6">
        <v>2</v>
      </c>
      <c r="I6">
        <v>3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f t="shared" si="0"/>
        <v>0.25</v>
      </c>
    </row>
    <row r="7" spans="1:16" ht="12.75">
      <c r="A7" t="s">
        <v>7</v>
      </c>
      <c r="B7">
        <v>4</v>
      </c>
      <c r="C7" t="s">
        <v>12</v>
      </c>
      <c r="D7">
        <v>72</v>
      </c>
      <c r="E7">
        <v>0</v>
      </c>
      <c r="F7">
        <v>0</v>
      </c>
      <c r="G7">
        <v>0</v>
      </c>
      <c r="H7">
        <v>13</v>
      </c>
      <c r="I7">
        <v>4</v>
      </c>
      <c r="J7">
        <v>2</v>
      </c>
      <c r="K7">
        <v>0</v>
      </c>
      <c r="L7">
        <v>0</v>
      </c>
      <c r="M7">
        <v>0</v>
      </c>
      <c r="N7">
        <v>0</v>
      </c>
      <c r="O7">
        <v>0</v>
      </c>
      <c r="P7">
        <f t="shared" si="0"/>
        <v>0.2638888888888889</v>
      </c>
    </row>
    <row r="8" spans="1:16" ht="12.75">
      <c r="A8" t="s">
        <v>8</v>
      </c>
      <c r="B8">
        <v>5</v>
      </c>
      <c r="C8" t="s">
        <v>13</v>
      </c>
      <c r="D8">
        <v>149</v>
      </c>
      <c r="E8">
        <v>0</v>
      </c>
      <c r="F8">
        <v>0</v>
      </c>
      <c r="G8">
        <v>0</v>
      </c>
      <c r="H8">
        <v>0</v>
      </c>
      <c r="I8">
        <v>32</v>
      </c>
      <c r="J8">
        <v>22</v>
      </c>
      <c r="K8">
        <v>0</v>
      </c>
      <c r="L8">
        <v>0</v>
      </c>
      <c r="M8">
        <v>0</v>
      </c>
      <c r="N8">
        <v>0</v>
      </c>
      <c r="O8">
        <v>0</v>
      </c>
      <c r="P8">
        <f t="shared" si="0"/>
        <v>0.3624161073825503</v>
      </c>
    </row>
    <row r="9" spans="1:16" ht="12.75">
      <c r="A9" t="s">
        <v>9</v>
      </c>
      <c r="B9">
        <v>6</v>
      </c>
      <c r="C9" t="s">
        <v>14</v>
      </c>
      <c r="D9">
        <v>321</v>
      </c>
      <c r="E9">
        <v>0</v>
      </c>
      <c r="F9">
        <v>0</v>
      </c>
      <c r="G9">
        <v>0</v>
      </c>
      <c r="H9">
        <v>0</v>
      </c>
      <c r="I9">
        <v>0</v>
      </c>
      <c r="J9">
        <v>82</v>
      </c>
      <c r="K9">
        <v>18</v>
      </c>
      <c r="L9">
        <v>0</v>
      </c>
      <c r="M9">
        <v>0</v>
      </c>
      <c r="N9">
        <v>0</v>
      </c>
      <c r="O9">
        <v>0</v>
      </c>
      <c r="P9">
        <f t="shared" si="0"/>
        <v>0.3115264797507788</v>
      </c>
    </row>
    <row r="10" spans="1:17" ht="12.75">
      <c r="A10" t="s">
        <v>7</v>
      </c>
      <c r="B10">
        <v>7</v>
      </c>
      <c r="C10" t="s">
        <v>15</v>
      </c>
      <c r="D10">
        <v>230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69</v>
      </c>
      <c r="L10">
        <v>8</v>
      </c>
      <c r="M10">
        <v>0</v>
      </c>
      <c r="N10">
        <v>0</v>
      </c>
      <c r="O10">
        <v>0</v>
      </c>
      <c r="P10">
        <f t="shared" si="0"/>
        <v>0.3347826086956522</v>
      </c>
      <c r="Q10" t="s">
        <v>44</v>
      </c>
    </row>
    <row r="11" spans="1:16" ht="12.75">
      <c r="A11" t="s">
        <v>8</v>
      </c>
      <c r="B11">
        <v>8</v>
      </c>
      <c r="C11" t="s">
        <v>16</v>
      </c>
      <c r="D11">
        <v>138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57</v>
      </c>
      <c r="M11">
        <v>4</v>
      </c>
      <c r="N11">
        <v>0</v>
      </c>
      <c r="O11">
        <v>0</v>
      </c>
      <c r="P11">
        <f t="shared" si="0"/>
        <v>0.4420289855072464</v>
      </c>
    </row>
    <row r="12" spans="1:16" ht="12.75">
      <c r="A12" t="s">
        <v>9</v>
      </c>
      <c r="B12">
        <v>9</v>
      </c>
      <c r="C12" t="s">
        <v>17</v>
      </c>
      <c r="D12">
        <v>58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16</v>
      </c>
      <c r="N12">
        <v>2</v>
      </c>
      <c r="O12">
        <v>0</v>
      </c>
      <c r="P12">
        <f t="shared" si="0"/>
        <v>0.3103448275862069</v>
      </c>
    </row>
    <row r="13" spans="1:17" ht="12.75">
      <c r="A13" t="s">
        <v>7</v>
      </c>
      <c r="B13">
        <v>10</v>
      </c>
      <c r="C13" t="s">
        <v>18</v>
      </c>
      <c r="D13">
        <v>22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5</v>
      </c>
      <c r="O13">
        <v>2</v>
      </c>
      <c r="P13">
        <f t="shared" si="0"/>
        <v>0.3181818181818182</v>
      </c>
      <c r="Q13" t="s">
        <v>45</v>
      </c>
    </row>
    <row r="14" spans="1:17" ht="12.75">
      <c r="A14" t="s">
        <v>8</v>
      </c>
      <c r="B14">
        <v>11</v>
      </c>
      <c r="C14" t="s">
        <v>19</v>
      </c>
      <c r="D14">
        <v>13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3</v>
      </c>
      <c r="P14">
        <f t="shared" si="0"/>
        <v>0.23076923076923078</v>
      </c>
      <c r="Q14" t="s">
        <v>46</v>
      </c>
    </row>
    <row r="15" spans="5:18" ht="12.75">
      <c r="E15">
        <v>11</v>
      </c>
      <c r="F15">
        <v>17</v>
      </c>
      <c r="G15">
        <v>40</v>
      </c>
      <c r="H15">
        <v>72</v>
      </c>
      <c r="I15">
        <v>150</v>
      </c>
      <c r="J15">
        <v>325</v>
      </c>
      <c r="K15">
        <v>233</v>
      </c>
      <c r="L15">
        <v>138</v>
      </c>
      <c r="M15">
        <v>58</v>
      </c>
      <c r="N15">
        <v>23</v>
      </c>
      <c r="O15">
        <v>13</v>
      </c>
      <c r="P15" t="s">
        <v>37</v>
      </c>
      <c r="R15">
        <f>SUM(E15:O15)</f>
        <v>1080</v>
      </c>
    </row>
    <row r="16" spans="2:5" ht="12.75">
      <c r="B16" t="s">
        <v>1</v>
      </c>
      <c r="D16" t="s">
        <v>2</v>
      </c>
      <c r="E16" t="s">
        <v>3</v>
      </c>
    </row>
    <row r="17" spans="1:4" ht="12.75">
      <c r="A17" t="s">
        <v>4</v>
      </c>
      <c r="C17" t="s">
        <v>5</v>
      </c>
      <c r="D17" t="s">
        <v>6</v>
      </c>
    </row>
    <row r="18" spans="11:13" ht="12.75">
      <c r="K18" s="7" t="s">
        <v>74</v>
      </c>
      <c r="L18" s="7" t="s">
        <v>4</v>
      </c>
      <c r="M18">
        <f>SUM(D4:D14)</f>
        <v>1067</v>
      </c>
    </row>
    <row r="19" spans="1:13" ht="12.75">
      <c r="A19" t="s">
        <v>38</v>
      </c>
      <c r="K19" s="7"/>
      <c r="L19" s="7" t="s">
        <v>75</v>
      </c>
      <c r="M19">
        <f>SUM(E4:O14)</f>
        <v>353</v>
      </c>
    </row>
    <row r="20" spans="1:13" ht="12.75">
      <c r="A20" t="s">
        <v>39</v>
      </c>
      <c r="K20" s="7"/>
      <c r="L20" s="7" t="s">
        <v>76</v>
      </c>
      <c r="M20">
        <f>(R15)</f>
        <v>1080</v>
      </c>
    </row>
    <row r="21" spans="11:13" ht="12.75">
      <c r="K21" s="7" t="s">
        <v>77</v>
      </c>
      <c r="L21" s="7" t="s">
        <v>78</v>
      </c>
      <c r="M21">
        <f>(M20+1)*(M18+1)/(M19+1)</f>
        <v>3261.322033898305</v>
      </c>
    </row>
    <row r="22" ht="12.75">
      <c r="A22" t="s">
        <v>41</v>
      </c>
    </row>
    <row r="23" ht="12.75">
      <c r="A23" t="s">
        <v>42</v>
      </c>
    </row>
    <row r="24" ht="12.75">
      <c r="A24" t="s">
        <v>43</v>
      </c>
    </row>
    <row r="42" spans="2:6" ht="12.75">
      <c r="B42" s="2"/>
      <c r="F42" s="2"/>
    </row>
    <row r="43" spans="2:6" ht="12.75">
      <c r="B43" s="2"/>
      <c r="F43" s="2"/>
    </row>
    <row r="44" spans="2:6" ht="12.75">
      <c r="B44" s="2"/>
      <c r="F44" s="2"/>
    </row>
    <row r="45" spans="2:6" ht="12.75">
      <c r="B45" s="2"/>
      <c r="F45" s="2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23"/>
  <sheetViews>
    <sheetView workbookViewId="0" topLeftCell="P1">
      <pane xSplit="15048" topLeftCell="P16" activePane="topLeft" state="split"/>
      <selection pane="topLeft" activeCell="Q13" sqref="Q13"/>
      <selection pane="topRight" activeCell="P1" sqref="P1"/>
    </sheetView>
  </sheetViews>
  <sheetFormatPr defaultColWidth="9.140625" defaultRowHeight="12.75"/>
  <sheetData>
    <row r="2" ht="12.75">
      <c r="A2" t="s">
        <v>34</v>
      </c>
    </row>
    <row r="3" spans="5:19" ht="12.75">
      <c r="E3" s="1" t="s">
        <v>21</v>
      </c>
      <c r="F3" t="s">
        <v>22</v>
      </c>
      <c r="G3" t="s">
        <v>23</v>
      </c>
      <c r="H3" t="s">
        <v>24</v>
      </c>
      <c r="I3" t="s">
        <v>25</v>
      </c>
      <c r="J3" t="s">
        <v>26</v>
      </c>
      <c r="K3" t="s">
        <v>27</v>
      </c>
      <c r="L3" t="s">
        <v>28</v>
      </c>
      <c r="M3" s="2" t="s">
        <v>29</v>
      </c>
      <c r="N3" t="s">
        <v>30</v>
      </c>
      <c r="O3" t="s">
        <v>31</v>
      </c>
      <c r="P3" t="s">
        <v>80</v>
      </c>
      <c r="Q3" t="s">
        <v>81</v>
      </c>
      <c r="R3" t="s">
        <v>32</v>
      </c>
      <c r="S3" t="s">
        <v>33</v>
      </c>
    </row>
    <row r="4" spans="1:19" ht="12.75">
      <c r="A4" t="s">
        <v>7</v>
      </c>
      <c r="B4">
        <v>1</v>
      </c>
      <c r="C4" t="s">
        <v>20</v>
      </c>
      <c r="D4">
        <v>9</v>
      </c>
      <c r="E4">
        <v>2</v>
      </c>
      <c r="F4">
        <v>0</v>
      </c>
      <c r="G4">
        <v>1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f aca="true" t="shared" si="0" ref="R4:R15">SUM(E4:P4)/D4</f>
        <v>0.3333333333333333</v>
      </c>
      <c r="S4" t="s">
        <v>40</v>
      </c>
    </row>
    <row r="5" spans="1:18" ht="12.75">
      <c r="A5" t="s">
        <v>8</v>
      </c>
      <c r="B5">
        <v>2</v>
      </c>
      <c r="C5" t="s">
        <v>10</v>
      </c>
      <c r="D5">
        <v>30</v>
      </c>
      <c r="E5">
        <v>0</v>
      </c>
      <c r="F5">
        <v>9</v>
      </c>
      <c r="G5">
        <v>1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f t="shared" si="0"/>
        <v>0.3333333333333333</v>
      </c>
    </row>
    <row r="6" spans="1:18" ht="12.75">
      <c r="A6" t="s">
        <v>9</v>
      </c>
      <c r="B6">
        <v>3</v>
      </c>
      <c r="C6" t="s">
        <v>11</v>
      </c>
      <c r="D6">
        <v>51</v>
      </c>
      <c r="E6">
        <v>0</v>
      </c>
      <c r="F6">
        <v>0</v>
      </c>
      <c r="G6">
        <v>5</v>
      </c>
      <c r="H6">
        <v>0</v>
      </c>
      <c r="I6">
        <v>1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f t="shared" si="0"/>
        <v>0.11764705882352941</v>
      </c>
    </row>
    <row r="7" spans="1:18" ht="12.75">
      <c r="A7" t="s">
        <v>7</v>
      </c>
      <c r="B7">
        <v>4</v>
      </c>
      <c r="C7" t="s">
        <v>12</v>
      </c>
      <c r="D7">
        <v>27</v>
      </c>
      <c r="E7">
        <v>0</v>
      </c>
      <c r="F7">
        <v>0</v>
      </c>
      <c r="G7">
        <v>0</v>
      </c>
      <c r="H7">
        <v>4</v>
      </c>
      <c r="I7">
        <v>1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f t="shared" si="0"/>
        <v>0.18518518518518517</v>
      </c>
    </row>
    <row r="8" spans="1:18" ht="12.75">
      <c r="A8" t="s">
        <v>8</v>
      </c>
      <c r="B8">
        <v>5</v>
      </c>
      <c r="C8" t="s">
        <v>13</v>
      </c>
      <c r="D8">
        <v>43</v>
      </c>
      <c r="E8">
        <v>0</v>
      </c>
      <c r="F8">
        <v>0</v>
      </c>
      <c r="G8">
        <v>0</v>
      </c>
      <c r="H8">
        <v>0</v>
      </c>
      <c r="I8">
        <v>6</v>
      </c>
      <c r="J8">
        <v>2</v>
      </c>
      <c r="K8">
        <v>1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f t="shared" si="0"/>
        <v>0.20930232558139536</v>
      </c>
    </row>
    <row r="9" spans="1:18" ht="12.75">
      <c r="A9" t="s">
        <v>9</v>
      </c>
      <c r="B9">
        <v>6</v>
      </c>
      <c r="C9" t="s">
        <v>14</v>
      </c>
      <c r="D9">
        <v>104</v>
      </c>
      <c r="E9">
        <v>0</v>
      </c>
      <c r="F9">
        <v>0</v>
      </c>
      <c r="G9">
        <v>0</v>
      </c>
      <c r="H9">
        <v>0</v>
      </c>
      <c r="I9">
        <v>0</v>
      </c>
      <c r="J9">
        <v>20</v>
      </c>
      <c r="K9">
        <v>9</v>
      </c>
      <c r="L9">
        <v>1</v>
      </c>
      <c r="M9">
        <v>0</v>
      </c>
      <c r="N9">
        <v>0</v>
      </c>
      <c r="O9">
        <v>0</v>
      </c>
      <c r="P9">
        <v>0</v>
      </c>
      <c r="Q9">
        <v>0</v>
      </c>
      <c r="R9">
        <f t="shared" si="0"/>
        <v>0.28846153846153844</v>
      </c>
    </row>
    <row r="10" spans="1:19" ht="12.75">
      <c r="A10" t="s">
        <v>7</v>
      </c>
      <c r="B10">
        <v>7</v>
      </c>
      <c r="C10" t="s">
        <v>15</v>
      </c>
      <c r="D10">
        <v>103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19</v>
      </c>
      <c r="L10">
        <v>4</v>
      </c>
      <c r="M10">
        <v>3</v>
      </c>
      <c r="N10">
        <v>0</v>
      </c>
      <c r="O10">
        <v>0</v>
      </c>
      <c r="P10">
        <v>0</v>
      </c>
      <c r="Q10">
        <v>0</v>
      </c>
      <c r="R10">
        <f t="shared" si="0"/>
        <v>0.2524271844660194</v>
      </c>
      <c r="S10" t="s">
        <v>44</v>
      </c>
    </row>
    <row r="11" spans="1:18" ht="12.75">
      <c r="A11" t="s">
        <v>8</v>
      </c>
      <c r="B11">
        <v>8</v>
      </c>
      <c r="C11" t="s">
        <v>16</v>
      </c>
      <c r="D11">
        <v>73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13</v>
      </c>
      <c r="M11">
        <v>4</v>
      </c>
      <c r="N11">
        <v>0</v>
      </c>
      <c r="O11">
        <v>0</v>
      </c>
      <c r="P11">
        <v>0</v>
      </c>
      <c r="Q11">
        <v>0</v>
      </c>
      <c r="R11">
        <f t="shared" si="0"/>
        <v>0.2328767123287671</v>
      </c>
    </row>
    <row r="12" spans="1:18" ht="12.75">
      <c r="A12" t="s">
        <v>9</v>
      </c>
      <c r="B12">
        <v>9</v>
      </c>
      <c r="C12" t="s">
        <v>17</v>
      </c>
      <c r="D12">
        <v>58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12</v>
      </c>
      <c r="N12">
        <v>5</v>
      </c>
      <c r="O12">
        <v>3</v>
      </c>
      <c r="P12">
        <v>0</v>
      </c>
      <c r="Q12">
        <v>0</v>
      </c>
      <c r="R12">
        <f t="shared" si="0"/>
        <v>0.3448275862068966</v>
      </c>
    </row>
    <row r="13" spans="1:19" ht="12.75">
      <c r="A13" t="s">
        <v>7</v>
      </c>
      <c r="B13">
        <v>10</v>
      </c>
      <c r="C13" t="s">
        <v>18</v>
      </c>
      <c r="D13">
        <v>44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15</v>
      </c>
      <c r="O13">
        <v>4</v>
      </c>
      <c r="P13">
        <v>0</v>
      </c>
      <c r="Q13" s="7">
        <v>1</v>
      </c>
      <c r="R13">
        <f t="shared" si="0"/>
        <v>0.4318181818181818</v>
      </c>
      <c r="S13" t="s">
        <v>45</v>
      </c>
    </row>
    <row r="14" spans="1:19" ht="12.75">
      <c r="A14" t="s">
        <v>8</v>
      </c>
      <c r="B14">
        <v>11</v>
      </c>
      <c r="C14" t="s">
        <v>19</v>
      </c>
      <c r="D14">
        <v>25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6</v>
      </c>
      <c r="P14">
        <v>0</v>
      </c>
      <c r="Q14">
        <v>0</v>
      </c>
      <c r="R14">
        <f t="shared" si="0"/>
        <v>0.24</v>
      </c>
      <c r="S14" t="s">
        <v>46</v>
      </c>
    </row>
    <row r="15" spans="1:18" ht="12.75">
      <c r="A15" t="s">
        <v>9</v>
      </c>
      <c r="B15">
        <v>12</v>
      </c>
      <c r="C15" t="s">
        <v>79</v>
      </c>
      <c r="D15">
        <v>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1</v>
      </c>
      <c r="Q15">
        <v>0</v>
      </c>
      <c r="R15">
        <f t="shared" si="0"/>
        <v>0.5</v>
      </c>
    </row>
    <row r="16" spans="5:20" ht="12.75">
      <c r="E16">
        <v>13</v>
      </c>
      <c r="F16">
        <v>34</v>
      </c>
      <c r="G16">
        <v>51</v>
      </c>
      <c r="H16">
        <v>27</v>
      </c>
      <c r="I16">
        <v>43</v>
      </c>
      <c r="J16">
        <v>106</v>
      </c>
      <c r="K16">
        <v>104</v>
      </c>
      <c r="L16">
        <v>73</v>
      </c>
      <c r="M16">
        <v>59</v>
      </c>
      <c r="N16">
        <v>45</v>
      </c>
      <c r="O16">
        <v>25</v>
      </c>
      <c r="P16">
        <v>2</v>
      </c>
      <c r="R16" t="s">
        <v>37</v>
      </c>
      <c r="T16">
        <f>SUM(E16:P16)</f>
        <v>582</v>
      </c>
    </row>
    <row r="17" spans="2:5" ht="12.75">
      <c r="B17" t="s">
        <v>1</v>
      </c>
      <c r="D17" t="s">
        <v>2</v>
      </c>
      <c r="E17" t="s">
        <v>3</v>
      </c>
    </row>
    <row r="18" spans="1:17" ht="12.75">
      <c r="A18" t="s">
        <v>4</v>
      </c>
      <c r="C18" t="s">
        <v>5</v>
      </c>
      <c r="D18" t="s">
        <v>6</v>
      </c>
      <c r="Q18" s="7"/>
    </row>
    <row r="19" spans="10:12" ht="12.75">
      <c r="J19" s="7" t="s">
        <v>74</v>
      </c>
      <c r="K19" s="7" t="s">
        <v>4</v>
      </c>
      <c r="L19">
        <f>SUM(D4:D15)</f>
        <v>569</v>
      </c>
    </row>
    <row r="20" spans="10:12" ht="12.75">
      <c r="J20" s="7"/>
      <c r="K20" s="7" t="s">
        <v>75</v>
      </c>
      <c r="L20">
        <f>SUM(E4:Q15)</f>
        <v>153</v>
      </c>
    </row>
    <row r="21" spans="1:12" ht="12.75">
      <c r="A21" t="s">
        <v>41</v>
      </c>
      <c r="J21" s="7"/>
      <c r="K21" s="7" t="s">
        <v>76</v>
      </c>
      <c r="L21">
        <f>SUM(E16:P16)</f>
        <v>582</v>
      </c>
    </row>
    <row r="22" spans="1:12" ht="12.75">
      <c r="A22" t="s">
        <v>42</v>
      </c>
      <c r="J22" s="7" t="s">
        <v>77</v>
      </c>
      <c r="K22" s="7" t="s">
        <v>78</v>
      </c>
      <c r="L22">
        <f>SUM(L21+1)*(L19+1)/(L20+1)</f>
        <v>2157.8571428571427</v>
      </c>
    </row>
    <row r="23" ht="12.75">
      <c r="A23" t="s">
        <v>43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T26"/>
  <sheetViews>
    <sheetView tabSelected="1" workbookViewId="0" topLeftCell="G1">
      <selection activeCell="T18" sqref="T18"/>
    </sheetView>
  </sheetViews>
  <sheetFormatPr defaultColWidth="9.140625" defaultRowHeight="12.75"/>
  <cols>
    <col min="17" max="17" width="10.140625" style="0" bestFit="1" customWidth="1"/>
  </cols>
  <sheetData>
    <row r="2" ht="12.75">
      <c r="A2" t="s">
        <v>35</v>
      </c>
    </row>
    <row r="3" spans="5:19" ht="12.75">
      <c r="E3" s="1" t="s">
        <v>21</v>
      </c>
      <c r="F3" t="s">
        <v>22</v>
      </c>
      <c r="G3" t="s">
        <v>23</v>
      </c>
      <c r="H3" t="s">
        <v>24</v>
      </c>
      <c r="I3" t="s">
        <v>25</v>
      </c>
      <c r="J3" t="s">
        <v>26</v>
      </c>
      <c r="K3" t="s">
        <v>27</v>
      </c>
      <c r="L3" t="s">
        <v>28</v>
      </c>
      <c r="M3" s="2" t="s">
        <v>29</v>
      </c>
      <c r="N3" t="s">
        <v>30</v>
      </c>
      <c r="O3" t="s">
        <v>31</v>
      </c>
      <c r="P3" t="s">
        <v>80</v>
      </c>
      <c r="Q3" t="s">
        <v>83</v>
      </c>
      <c r="R3" t="s">
        <v>32</v>
      </c>
      <c r="S3" t="s">
        <v>33</v>
      </c>
    </row>
    <row r="4" spans="1:19" ht="12.75">
      <c r="A4" t="s">
        <v>7</v>
      </c>
      <c r="B4">
        <v>1</v>
      </c>
      <c r="C4" t="s">
        <v>20</v>
      </c>
      <c r="D4">
        <v>16</v>
      </c>
      <c r="E4">
        <v>3</v>
      </c>
      <c r="F4">
        <v>2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f>SUM(E4:Q4)/D4</f>
        <v>0.3125</v>
      </c>
      <c r="S4" t="s">
        <v>40</v>
      </c>
    </row>
    <row r="5" spans="1:18" ht="12.75">
      <c r="A5" t="s">
        <v>8</v>
      </c>
      <c r="B5">
        <v>2</v>
      </c>
      <c r="C5" t="s">
        <v>10</v>
      </c>
      <c r="D5">
        <v>122</v>
      </c>
      <c r="E5">
        <v>0</v>
      </c>
      <c r="F5">
        <v>33</v>
      </c>
      <c r="G5">
        <v>8</v>
      </c>
      <c r="H5">
        <v>2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f aca="true" t="shared" si="0" ref="R5:R17">SUM(E5:Q5)/D5</f>
        <v>0.3524590163934426</v>
      </c>
    </row>
    <row r="6" spans="1:18" ht="12.75">
      <c r="A6" t="s">
        <v>9</v>
      </c>
      <c r="B6">
        <v>3</v>
      </c>
      <c r="C6" t="s">
        <v>11</v>
      </c>
      <c r="D6">
        <v>215</v>
      </c>
      <c r="E6">
        <v>0</v>
      </c>
      <c r="F6">
        <v>0</v>
      </c>
      <c r="G6">
        <v>46</v>
      </c>
      <c r="H6">
        <v>14</v>
      </c>
      <c r="I6">
        <v>6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f t="shared" si="0"/>
        <v>0.30697674418604654</v>
      </c>
    </row>
    <row r="7" spans="1:18" ht="12.75">
      <c r="A7" t="s">
        <v>7</v>
      </c>
      <c r="B7">
        <v>4</v>
      </c>
      <c r="C7" t="s">
        <v>12</v>
      </c>
      <c r="D7">
        <v>128</v>
      </c>
      <c r="E7">
        <v>0</v>
      </c>
      <c r="F7">
        <v>0</v>
      </c>
      <c r="G7">
        <v>0</v>
      </c>
      <c r="H7">
        <v>29</v>
      </c>
      <c r="I7">
        <v>22</v>
      </c>
      <c r="J7">
        <v>8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f t="shared" si="0"/>
        <v>0.4609375</v>
      </c>
    </row>
    <row r="8" spans="1:18" ht="12.75">
      <c r="A8" s="8" t="s">
        <v>8</v>
      </c>
      <c r="B8" s="8">
        <v>5</v>
      </c>
      <c r="C8" s="8" t="s">
        <v>13</v>
      </c>
      <c r="D8">
        <v>179</v>
      </c>
      <c r="E8">
        <v>0</v>
      </c>
      <c r="F8" s="7">
        <v>0</v>
      </c>
      <c r="G8" s="7">
        <v>0</v>
      </c>
      <c r="H8" s="7">
        <v>0</v>
      </c>
      <c r="I8" s="7">
        <v>59</v>
      </c>
      <c r="J8" s="7">
        <v>52</v>
      </c>
      <c r="K8" s="7">
        <v>4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>
        <f t="shared" si="0"/>
        <v>0.6424581005586593</v>
      </c>
    </row>
    <row r="9" spans="1:18" ht="12.75">
      <c r="A9" s="8" t="s">
        <v>82</v>
      </c>
      <c r="B9" s="8">
        <v>5</v>
      </c>
      <c r="C9" s="8" t="s">
        <v>13</v>
      </c>
      <c r="D9">
        <v>31</v>
      </c>
      <c r="E9">
        <v>0</v>
      </c>
      <c r="F9" s="7">
        <v>0</v>
      </c>
      <c r="G9" s="7">
        <v>0</v>
      </c>
      <c r="H9" s="7">
        <v>0</v>
      </c>
      <c r="I9" s="7">
        <v>15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>
        <f t="shared" si="0"/>
        <v>0.5161290322580645</v>
      </c>
    </row>
    <row r="10" spans="1:18" ht="12.75">
      <c r="A10" t="s">
        <v>9</v>
      </c>
      <c r="B10">
        <v>6</v>
      </c>
      <c r="C10" t="s">
        <v>14</v>
      </c>
      <c r="D10">
        <v>320</v>
      </c>
      <c r="E10">
        <v>0</v>
      </c>
      <c r="F10" s="7">
        <v>0</v>
      </c>
      <c r="G10" s="7">
        <v>0</v>
      </c>
      <c r="H10" s="7">
        <v>0</v>
      </c>
      <c r="I10" s="7">
        <v>0</v>
      </c>
      <c r="J10" s="7">
        <v>128</v>
      </c>
      <c r="K10" s="7">
        <v>41</v>
      </c>
      <c r="L10" s="7">
        <v>2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>
        <f t="shared" si="0"/>
        <v>0.534375</v>
      </c>
    </row>
    <row r="11" spans="1:19" ht="12.75">
      <c r="A11" t="s">
        <v>7</v>
      </c>
      <c r="B11">
        <v>7</v>
      </c>
      <c r="C11" t="s">
        <v>15</v>
      </c>
      <c r="D11">
        <v>248</v>
      </c>
      <c r="E11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90</v>
      </c>
      <c r="L11" s="7">
        <v>35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>
        <f t="shared" si="0"/>
        <v>0.5040322580645161</v>
      </c>
      <c r="S11" t="s">
        <v>44</v>
      </c>
    </row>
    <row r="12" spans="1:18" ht="12.75">
      <c r="A12" t="s">
        <v>8</v>
      </c>
      <c r="B12">
        <v>8</v>
      </c>
      <c r="C12" t="s">
        <v>16</v>
      </c>
      <c r="D12">
        <v>280</v>
      </c>
      <c r="E12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110</v>
      </c>
      <c r="M12" s="7">
        <v>39</v>
      </c>
      <c r="N12" s="7">
        <v>1</v>
      </c>
      <c r="O12" s="7">
        <v>0</v>
      </c>
      <c r="P12" s="7">
        <v>0</v>
      </c>
      <c r="Q12" s="7">
        <v>0</v>
      </c>
      <c r="R12">
        <f t="shared" si="0"/>
        <v>0.5357142857142857</v>
      </c>
    </row>
    <row r="13" spans="1:18" ht="12.75">
      <c r="A13" t="s">
        <v>9</v>
      </c>
      <c r="B13">
        <v>9</v>
      </c>
      <c r="C13" t="s">
        <v>17</v>
      </c>
      <c r="D13">
        <v>280</v>
      </c>
      <c r="E13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92</v>
      </c>
      <c r="N13" s="7">
        <v>31</v>
      </c>
      <c r="O13" s="7">
        <v>2</v>
      </c>
      <c r="P13" s="7">
        <v>0</v>
      </c>
      <c r="Q13" s="7">
        <v>0</v>
      </c>
      <c r="R13">
        <f>SUM(E13:Q13)/D13</f>
        <v>0.44642857142857145</v>
      </c>
    </row>
    <row r="14" spans="1:19" ht="12.75">
      <c r="A14" t="s">
        <v>7</v>
      </c>
      <c r="B14">
        <v>10</v>
      </c>
      <c r="C14" t="s">
        <v>18</v>
      </c>
      <c r="D14">
        <v>280</v>
      </c>
      <c r="E14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115</v>
      </c>
      <c r="O14" s="7">
        <v>35</v>
      </c>
      <c r="P14" s="7">
        <v>0</v>
      </c>
      <c r="Q14" s="7">
        <v>0</v>
      </c>
      <c r="R14">
        <f t="shared" si="0"/>
        <v>0.5357142857142857</v>
      </c>
      <c r="S14" t="s">
        <v>45</v>
      </c>
    </row>
    <row r="15" spans="1:19" ht="12.75">
      <c r="A15" t="s">
        <v>8</v>
      </c>
      <c r="B15">
        <v>11</v>
      </c>
      <c r="C15" t="s">
        <v>19</v>
      </c>
      <c r="D15">
        <v>277</v>
      </c>
      <c r="E15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77</v>
      </c>
      <c r="P15" s="7">
        <v>50</v>
      </c>
      <c r="Q15" s="7">
        <v>1</v>
      </c>
      <c r="R15">
        <f t="shared" si="0"/>
        <v>0.4620938628158845</v>
      </c>
      <c r="S15" t="s">
        <v>46</v>
      </c>
    </row>
    <row r="16" spans="1:18" ht="12.75">
      <c r="A16" t="s">
        <v>9</v>
      </c>
      <c r="B16">
        <v>12</v>
      </c>
      <c r="C16" t="s">
        <v>79</v>
      </c>
      <c r="D16">
        <v>160</v>
      </c>
      <c r="E16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68</v>
      </c>
      <c r="Q16" s="7">
        <v>0</v>
      </c>
      <c r="R16">
        <f t="shared" si="0"/>
        <v>0.425</v>
      </c>
    </row>
    <row r="17" spans="1:18" ht="12.75">
      <c r="A17" t="s">
        <v>7</v>
      </c>
      <c r="B17">
        <v>13</v>
      </c>
      <c r="C17" s="9" t="s">
        <v>84</v>
      </c>
      <c r="D17">
        <v>40</v>
      </c>
      <c r="E1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2</v>
      </c>
      <c r="R17">
        <f t="shared" si="0"/>
        <v>0.05</v>
      </c>
    </row>
    <row r="18" spans="5:20" ht="12.75">
      <c r="E18">
        <v>27</v>
      </c>
      <c r="F18" s="7">
        <v>143</v>
      </c>
      <c r="G18" s="7">
        <v>283</v>
      </c>
      <c r="H18" s="7">
        <v>138</v>
      </c>
      <c r="I18" s="7">
        <v>1011</v>
      </c>
      <c r="J18" s="7">
        <v>1996</v>
      </c>
      <c r="K18" s="7">
        <v>3358</v>
      </c>
      <c r="L18" s="7">
        <v>4706</v>
      </c>
      <c r="M18" s="7">
        <v>2413</v>
      </c>
      <c r="N18" s="7">
        <v>1564</v>
      </c>
      <c r="O18" s="7">
        <v>1419</v>
      </c>
      <c r="P18" s="7">
        <v>445</v>
      </c>
      <c r="Q18" s="12">
        <v>774</v>
      </c>
      <c r="R18" t="s">
        <v>37</v>
      </c>
      <c r="T18">
        <f>SUM(E18:Q18)</f>
        <v>18277</v>
      </c>
    </row>
    <row r="19" spans="2:17" ht="12.75">
      <c r="B19" t="s">
        <v>1</v>
      </c>
      <c r="D19" t="s">
        <v>2</v>
      </c>
      <c r="E19" t="s">
        <v>3</v>
      </c>
      <c r="Q19" t="s">
        <v>108</v>
      </c>
    </row>
    <row r="20" spans="1:18" ht="12.75">
      <c r="A20" t="s">
        <v>4</v>
      </c>
      <c r="C20" t="s">
        <v>5</v>
      </c>
      <c r="D20" t="s">
        <v>6</v>
      </c>
      <c r="Q20" s="13" t="s">
        <v>106</v>
      </c>
      <c r="R20" s="13">
        <v>532</v>
      </c>
    </row>
    <row r="21" spans="17:18" ht="12.75">
      <c r="Q21" s="13" t="s">
        <v>109</v>
      </c>
      <c r="R21" s="13">
        <v>180</v>
      </c>
    </row>
    <row r="22" spans="1:18" ht="12.75">
      <c r="A22" t="s">
        <v>85</v>
      </c>
      <c r="J22" s="7" t="s">
        <v>74</v>
      </c>
      <c r="K22" s="7" t="s">
        <v>4</v>
      </c>
      <c r="L22">
        <f>SUM(D4:D17)</f>
        <v>2576</v>
      </c>
      <c r="Q22" s="13" t="s">
        <v>110</v>
      </c>
      <c r="R22" s="13">
        <v>62</v>
      </c>
    </row>
    <row r="23" spans="10:12" ht="12.75">
      <c r="J23" s="7"/>
      <c r="K23" s="7" t="s">
        <v>75</v>
      </c>
      <c r="L23">
        <f>SUM(E4:Q17)</f>
        <v>1223</v>
      </c>
    </row>
    <row r="24" spans="1:12" ht="12.75">
      <c r="A24" t="s">
        <v>41</v>
      </c>
      <c r="J24" s="7"/>
      <c r="K24" s="7" t="s">
        <v>76</v>
      </c>
      <c r="L24">
        <f>SUM(E18:P18)</f>
        <v>17503</v>
      </c>
    </row>
    <row r="25" spans="1:12" ht="12.75">
      <c r="A25" t="s">
        <v>42</v>
      </c>
      <c r="J25" s="7" t="s">
        <v>77</v>
      </c>
      <c r="K25" s="7" t="s">
        <v>78</v>
      </c>
      <c r="L25">
        <f>SUM(L24+1)*(L22+1)/(L23+1)</f>
        <v>36852.78431372549</v>
      </c>
    </row>
    <row r="26" ht="12.75">
      <c r="A26" t="s">
        <v>43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T23"/>
  <sheetViews>
    <sheetView workbookViewId="0" topLeftCell="A1">
      <selection activeCell="A2" sqref="A2"/>
    </sheetView>
  </sheetViews>
  <sheetFormatPr defaultColWidth="9.140625" defaultRowHeight="12.75"/>
  <cols>
    <col min="17" max="17" width="9.8515625" style="0" bestFit="1" customWidth="1"/>
  </cols>
  <sheetData>
    <row r="2" ht="12.75">
      <c r="A2" t="s">
        <v>36</v>
      </c>
    </row>
    <row r="3" spans="5:19" ht="12.75">
      <c r="E3" s="1" t="s">
        <v>21</v>
      </c>
      <c r="F3" t="s">
        <v>22</v>
      </c>
      <c r="G3" t="s">
        <v>23</v>
      </c>
      <c r="H3" t="s">
        <v>24</v>
      </c>
      <c r="I3" t="s">
        <v>25</v>
      </c>
      <c r="J3" t="s">
        <v>26</v>
      </c>
      <c r="K3" t="s">
        <v>27</v>
      </c>
      <c r="L3" t="s">
        <v>28</v>
      </c>
      <c r="M3" s="2" t="s">
        <v>29</v>
      </c>
      <c r="N3" t="s">
        <v>104</v>
      </c>
      <c r="O3" t="s">
        <v>105</v>
      </c>
      <c r="P3" t="s">
        <v>80</v>
      </c>
      <c r="Q3" s="1" t="s">
        <v>83</v>
      </c>
      <c r="R3" t="s">
        <v>32</v>
      </c>
      <c r="S3" t="s">
        <v>33</v>
      </c>
    </row>
    <row r="4" spans="1:19" ht="12.75">
      <c r="A4" t="s">
        <v>7</v>
      </c>
      <c r="B4">
        <v>1</v>
      </c>
      <c r="C4" t="s">
        <v>20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 t="s">
        <v>40</v>
      </c>
    </row>
    <row r="5" spans="1:18" ht="12.75">
      <c r="A5" t="s">
        <v>8</v>
      </c>
      <c r="B5">
        <v>2</v>
      </c>
      <c r="C5" t="s">
        <v>10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</row>
    <row r="6" spans="1:18" ht="12.75">
      <c r="A6" t="s">
        <v>9</v>
      </c>
      <c r="B6">
        <v>3</v>
      </c>
      <c r="C6" t="s">
        <v>11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</row>
    <row r="7" spans="1:18" ht="12.75">
      <c r="A7" t="s">
        <v>7</v>
      </c>
      <c r="B7">
        <v>4</v>
      </c>
      <c r="C7" t="s">
        <v>12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</row>
    <row r="8" spans="1:18" ht="12.75">
      <c r="A8" t="s">
        <v>8</v>
      </c>
      <c r="B8">
        <v>5</v>
      </c>
      <c r="C8" t="s">
        <v>13</v>
      </c>
      <c r="D8">
        <v>40</v>
      </c>
      <c r="E8">
        <v>0</v>
      </c>
      <c r="F8">
        <v>0</v>
      </c>
      <c r="G8">
        <v>0</v>
      </c>
      <c r="H8">
        <v>0</v>
      </c>
      <c r="I8">
        <v>7</v>
      </c>
      <c r="J8">
        <v>5</v>
      </c>
      <c r="K8">
        <v>2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f aca="true" t="shared" si="0" ref="R8:R14">SUM(E8:Q8)/D8</f>
        <v>0.35</v>
      </c>
    </row>
    <row r="9" spans="1:18" ht="12.75">
      <c r="A9" t="s">
        <v>9</v>
      </c>
      <c r="B9">
        <v>6</v>
      </c>
      <c r="C9" t="s">
        <v>14</v>
      </c>
      <c r="D9">
        <v>40</v>
      </c>
      <c r="E9">
        <v>0</v>
      </c>
      <c r="F9">
        <v>0</v>
      </c>
      <c r="G9">
        <v>0</v>
      </c>
      <c r="H9">
        <v>0</v>
      </c>
      <c r="I9">
        <v>0</v>
      </c>
      <c r="J9">
        <v>20</v>
      </c>
      <c r="K9">
        <v>3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f t="shared" si="0"/>
        <v>0.575</v>
      </c>
    </row>
    <row r="10" spans="1:19" ht="12.75">
      <c r="A10" t="s">
        <v>7</v>
      </c>
      <c r="B10">
        <v>7</v>
      </c>
      <c r="C10" t="s">
        <v>15</v>
      </c>
      <c r="D10">
        <v>40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12</v>
      </c>
      <c r="L10">
        <v>1</v>
      </c>
      <c r="M10">
        <v>0</v>
      </c>
      <c r="N10">
        <v>0</v>
      </c>
      <c r="O10">
        <v>0</v>
      </c>
      <c r="P10">
        <v>0</v>
      </c>
      <c r="Q10">
        <v>0</v>
      </c>
      <c r="R10">
        <f t="shared" si="0"/>
        <v>0.325</v>
      </c>
      <c r="S10" t="s">
        <v>44</v>
      </c>
    </row>
    <row r="11" spans="1:18" ht="12.75">
      <c r="A11" t="s">
        <v>8</v>
      </c>
      <c r="B11">
        <v>8</v>
      </c>
      <c r="C11" t="s">
        <v>16</v>
      </c>
      <c r="D11">
        <v>40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16</v>
      </c>
      <c r="M11">
        <v>2</v>
      </c>
      <c r="N11">
        <v>0</v>
      </c>
      <c r="O11">
        <v>0</v>
      </c>
      <c r="P11">
        <v>0</v>
      </c>
      <c r="Q11">
        <v>0</v>
      </c>
      <c r="R11">
        <f t="shared" si="0"/>
        <v>0.45</v>
      </c>
    </row>
    <row r="12" spans="1:18" ht="12.75">
      <c r="A12" t="s">
        <v>9</v>
      </c>
      <c r="B12">
        <v>9</v>
      </c>
      <c r="C12" t="s">
        <v>17</v>
      </c>
      <c r="D12">
        <v>40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22</v>
      </c>
      <c r="N12">
        <v>0</v>
      </c>
      <c r="O12">
        <v>0</v>
      </c>
      <c r="P12">
        <v>0</v>
      </c>
      <c r="Q12">
        <v>0</v>
      </c>
      <c r="R12">
        <f t="shared" si="0"/>
        <v>0.55</v>
      </c>
    </row>
    <row r="13" spans="1:19" ht="12.75">
      <c r="A13" t="s">
        <v>7</v>
      </c>
      <c r="B13">
        <v>10</v>
      </c>
      <c r="C13" t="s">
        <v>102</v>
      </c>
      <c r="D13">
        <v>52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21</v>
      </c>
      <c r="O13">
        <v>1</v>
      </c>
      <c r="P13">
        <v>0</v>
      </c>
      <c r="Q13">
        <v>0</v>
      </c>
      <c r="R13">
        <f t="shared" si="0"/>
        <v>0.4230769230769231</v>
      </c>
      <c r="S13" t="s">
        <v>45</v>
      </c>
    </row>
    <row r="14" spans="1:19" ht="12.75">
      <c r="A14" t="s">
        <v>8</v>
      </c>
      <c r="B14">
        <v>11</v>
      </c>
      <c r="C14" t="s">
        <v>103</v>
      </c>
      <c r="D14">
        <v>40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18</v>
      </c>
      <c r="P14">
        <v>0</v>
      </c>
      <c r="Q14">
        <v>0</v>
      </c>
      <c r="R14">
        <f t="shared" si="0"/>
        <v>0.45</v>
      </c>
      <c r="S14" t="s">
        <v>46</v>
      </c>
    </row>
    <row r="15" spans="1:18" ht="12.75">
      <c r="A15" t="s">
        <v>9</v>
      </c>
      <c r="B15">
        <v>12</v>
      </c>
      <c r="C15" t="s">
        <v>79</v>
      </c>
      <c r="D15">
        <v>27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11</v>
      </c>
      <c r="Q15">
        <v>0</v>
      </c>
      <c r="R15">
        <f>SUM(E15:Q15)/D15</f>
        <v>0.4074074074074074</v>
      </c>
    </row>
    <row r="16" spans="1:18" ht="12.75">
      <c r="A16" t="s">
        <v>7</v>
      </c>
      <c r="B16">
        <v>13</v>
      </c>
      <c r="C16" s="1">
        <v>38145</v>
      </c>
      <c r="D16">
        <v>41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4</v>
      </c>
      <c r="R16">
        <f>SUM(E16:Q16)/D16</f>
        <v>0.0975609756097561</v>
      </c>
    </row>
    <row r="17" spans="5:20" ht="12.75">
      <c r="E17">
        <v>0</v>
      </c>
      <c r="F17">
        <v>0</v>
      </c>
      <c r="G17">
        <v>0</v>
      </c>
      <c r="H17">
        <v>0</v>
      </c>
      <c r="I17">
        <v>2573</v>
      </c>
      <c r="J17">
        <v>1213</v>
      </c>
      <c r="K17">
        <v>742</v>
      </c>
      <c r="L17">
        <v>653</v>
      </c>
      <c r="M17">
        <v>860</v>
      </c>
      <c r="N17">
        <v>129</v>
      </c>
      <c r="O17">
        <v>1577</v>
      </c>
      <c r="P17">
        <v>33</v>
      </c>
      <c r="Q17" s="13">
        <v>51</v>
      </c>
      <c r="R17" t="s">
        <v>37</v>
      </c>
      <c r="T17">
        <f>SUM(E17:Q17)</f>
        <v>7831</v>
      </c>
    </row>
    <row r="18" spans="2:17" ht="12.75">
      <c r="B18" t="s">
        <v>1</v>
      </c>
      <c r="D18" t="s">
        <v>2</v>
      </c>
      <c r="E18" t="s">
        <v>3</v>
      </c>
      <c r="Q18" t="s">
        <v>107</v>
      </c>
    </row>
    <row r="19" spans="1:18" ht="12.75">
      <c r="A19" t="s">
        <v>4</v>
      </c>
      <c r="C19" t="s">
        <v>5</v>
      </c>
      <c r="D19" t="s">
        <v>6</v>
      </c>
      <c r="J19" s="7" t="s">
        <v>74</v>
      </c>
      <c r="K19" s="7" t="s">
        <v>4</v>
      </c>
      <c r="L19">
        <f>SUM(D4:D15)</f>
        <v>319</v>
      </c>
      <c r="Q19" s="13" t="s">
        <v>106</v>
      </c>
      <c r="R19" s="13">
        <v>47</v>
      </c>
    </row>
    <row r="20" spans="10:18" ht="12.75">
      <c r="J20" s="7"/>
      <c r="K20" s="7" t="s">
        <v>75</v>
      </c>
      <c r="L20">
        <f>SUM(E4:Q16)-Q16</f>
        <v>141</v>
      </c>
      <c r="Q20" s="13" t="s">
        <v>109</v>
      </c>
      <c r="R20" s="13">
        <v>3</v>
      </c>
    </row>
    <row r="21" spans="1:18" ht="12.75">
      <c r="A21" t="s">
        <v>41</v>
      </c>
      <c r="J21" s="7"/>
      <c r="K21" s="7" t="s">
        <v>76</v>
      </c>
      <c r="L21">
        <f>SUM(E17:Q17)</f>
        <v>7831</v>
      </c>
      <c r="Q21" s="13" t="s">
        <v>110</v>
      </c>
      <c r="R21" s="13">
        <v>1</v>
      </c>
    </row>
    <row r="22" spans="1:12" ht="12.75">
      <c r="A22" t="s">
        <v>42</v>
      </c>
      <c r="J22" s="7" t="s">
        <v>77</v>
      </c>
      <c r="K22" s="7" t="s">
        <v>78</v>
      </c>
      <c r="L22">
        <f>SUM(L21+1)*(L19+1)/(L20+1)</f>
        <v>17649.577464788734</v>
      </c>
    </row>
    <row r="23" ht="12.75">
      <c r="A23" t="s">
        <v>43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H4" sqref="H4"/>
    </sheetView>
  </sheetViews>
  <sheetFormatPr defaultColWidth="9.140625" defaultRowHeight="12.75"/>
  <cols>
    <col min="1" max="1" width="13.28125" style="0" customWidth="1"/>
    <col min="2" max="2" width="11.140625" style="0" customWidth="1"/>
    <col min="3" max="3" width="3.7109375" style="0" customWidth="1"/>
    <col min="4" max="4" width="9.421875" style="0" customWidth="1"/>
    <col min="5" max="5" width="3.7109375" style="0" customWidth="1"/>
    <col min="6" max="6" width="11.421875" style="0" customWidth="1"/>
    <col min="7" max="7" width="3.8515625" style="0" customWidth="1"/>
    <col min="8" max="8" width="14.7109375" style="0" customWidth="1"/>
    <col min="9" max="9" width="3.7109375" style="0" customWidth="1"/>
    <col min="10" max="10" width="11.00390625" style="0" bestFit="1" customWidth="1"/>
    <col min="11" max="11" width="3.7109375" style="0" customWidth="1"/>
    <col min="12" max="12" width="7.140625" style="0" customWidth="1"/>
    <col min="13" max="13" width="9.421875" style="0" customWidth="1"/>
    <col min="14" max="14" width="7.7109375" style="0" customWidth="1"/>
  </cols>
  <sheetData>
    <row r="1" spans="1:14" ht="12.75">
      <c r="A1" s="3" t="s">
        <v>59</v>
      </c>
      <c r="L1" s="15" t="s">
        <v>86</v>
      </c>
      <c r="M1" s="14"/>
      <c r="N1" s="16"/>
    </row>
    <row r="2" spans="10:14" ht="12.75">
      <c r="J2" s="4" t="s">
        <v>101</v>
      </c>
      <c r="L2" s="10" t="s">
        <v>87</v>
      </c>
      <c r="M2" s="15" t="s">
        <v>88</v>
      </c>
      <c r="N2" s="14"/>
    </row>
    <row r="3" spans="2:14" ht="12.75">
      <c r="B3" s="4" t="s">
        <v>47</v>
      </c>
      <c r="D3" s="4" t="s">
        <v>48</v>
      </c>
      <c r="F3" s="4" t="s">
        <v>49</v>
      </c>
      <c r="H3" s="4" t="s">
        <v>50</v>
      </c>
      <c r="J3" s="3" t="s">
        <v>92</v>
      </c>
      <c r="L3" s="3" t="s">
        <v>92</v>
      </c>
      <c r="M3" s="3" t="s">
        <v>90</v>
      </c>
      <c r="N3" s="3" t="s">
        <v>91</v>
      </c>
    </row>
    <row r="4" spans="1:14" ht="12.75">
      <c r="A4" t="s">
        <v>51</v>
      </c>
      <c r="B4">
        <f>SUM(Cut!D4:D15)</f>
        <v>569</v>
      </c>
      <c r="D4">
        <f>SUM(Sthd!D4:D14)</f>
        <v>1067</v>
      </c>
      <c r="F4">
        <f>SUM(WCoho!D4:D17)</f>
        <v>2576</v>
      </c>
      <c r="H4">
        <f>SUM(HCoho!D4:D16)</f>
        <v>360</v>
      </c>
      <c r="J4">
        <v>587</v>
      </c>
      <c r="L4">
        <v>1401</v>
      </c>
      <c r="M4">
        <v>12</v>
      </c>
      <c r="N4">
        <v>301</v>
      </c>
    </row>
    <row r="5" spans="1:14" ht="12.75">
      <c r="A5" t="s">
        <v>52</v>
      </c>
      <c r="B5">
        <v>12</v>
      </c>
      <c r="D5">
        <v>12</v>
      </c>
      <c r="F5" s="7">
        <v>15277</v>
      </c>
      <c r="H5" s="7">
        <v>7469</v>
      </c>
      <c r="J5">
        <v>2235</v>
      </c>
      <c r="L5">
        <v>48124</v>
      </c>
      <c r="M5" s="14">
        <v>119</v>
      </c>
      <c r="N5" s="14"/>
    </row>
    <row r="6" spans="1:14" ht="12.75">
      <c r="A6" t="s">
        <v>53</v>
      </c>
      <c r="B6">
        <v>73</v>
      </c>
      <c r="D6">
        <v>99</v>
      </c>
      <c r="F6" s="7">
        <v>100</v>
      </c>
      <c r="H6">
        <v>0</v>
      </c>
      <c r="J6">
        <v>0</v>
      </c>
      <c r="L6">
        <v>0</v>
      </c>
      <c r="M6" s="14">
        <v>4</v>
      </c>
      <c r="N6" s="14"/>
    </row>
    <row r="7" spans="1:14" ht="12.75">
      <c r="A7" t="s">
        <v>54</v>
      </c>
      <c r="B7">
        <v>1</v>
      </c>
      <c r="D7">
        <v>0</v>
      </c>
      <c r="F7" s="7">
        <v>30</v>
      </c>
      <c r="H7">
        <v>1</v>
      </c>
      <c r="J7">
        <v>155</v>
      </c>
      <c r="L7">
        <v>19</v>
      </c>
      <c r="M7" s="14">
        <v>1</v>
      </c>
      <c r="N7" s="14"/>
    </row>
    <row r="8" spans="1:14" ht="12.75">
      <c r="A8" t="s">
        <v>55</v>
      </c>
      <c r="B8">
        <v>0</v>
      </c>
      <c r="D8">
        <v>0</v>
      </c>
      <c r="F8" s="7">
        <v>394</v>
      </c>
      <c r="H8">
        <v>1</v>
      </c>
      <c r="J8">
        <v>0</v>
      </c>
      <c r="L8">
        <v>0</v>
      </c>
      <c r="M8" s="14">
        <v>0</v>
      </c>
      <c r="N8" s="14"/>
    </row>
    <row r="10" spans="1:14" ht="12.75">
      <c r="A10" t="s">
        <v>56</v>
      </c>
      <c r="B10">
        <f>SUM(B4:B8)</f>
        <v>655</v>
      </c>
      <c r="D10">
        <f>SUM(D4:D8)</f>
        <v>1178</v>
      </c>
      <c r="F10">
        <f>SUM(F4:F9)</f>
        <v>18377</v>
      </c>
      <c r="H10">
        <f>SUM(H4:H8)</f>
        <v>7831</v>
      </c>
      <c r="J10">
        <f>SUM(J4:J8)</f>
        <v>2977</v>
      </c>
      <c r="L10">
        <f>SUM(L4:L8)</f>
        <v>49544</v>
      </c>
      <c r="N10">
        <f>SUM(M4:N8)</f>
        <v>437</v>
      </c>
    </row>
    <row r="12" spans="1:14" ht="12.75">
      <c r="A12" t="s">
        <v>57</v>
      </c>
      <c r="B12">
        <f>SUM(Cut!E4:Q15)</f>
        <v>153</v>
      </c>
      <c r="D12">
        <v>355</v>
      </c>
      <c r="E12" t="s">
        <v>93</v>
      </c>
      <c r="F12" s="7">
        <v>1224</v>
      </c>
      <c r="G12" t="s">
        <v>95</v>
      </c>
      <c r="H12">
        <f>SUM(HCoho!E4:Q16)</f>
        <v>145</v>
      </c>
      <c r="J12">
        <v>16</v>
      </c>
      <c r="L12">
        <v>102</v>
      </c>
      <c r="M12">
        <v>5</v>
      </c>
      <c r="N12">
        <v>139</v>
      </c>
    </row>
    <row r="13" spans="1:14" ht="12.75">
      <c r="A13" t="s">
        <v>58</v>
      </c>
      <c r="B13">
        <v>0</v>
      </c>
      <c r="D13">
        <v>0</v>
      </c>
      <c r="F13" s="7">
        <v>17039</v>
      </c>
      <c r="H13">
        <v>0</v>
      </c>
      <c r="J13">
        <v>0</v>
      </c>
      <c r="L13">
        <v>0</v>
      </c>
      <c r="M13">
        <v>0</v>
      </c>
      <c r="N13">
        <v>0</v>
      </c>
    </row>
    <row r="16" spans="1:14" ht="12.75">
      <c r="A16" t="s">
        <v>89</v>
      </c>
      <c r="B16">
        <f>SUM(B12/B4)</f>
        <v>0.2688927943760984</v>
      </c>
      <c r="D16">
        <f>SUM(D12/D4)</f>
        <v>0.33270852858481725</v>
      </c>
      <c r="F16">
        <f>SUM(F12/F4)</f>
        <v>0.4751552795031056</v>
      </c>
      <c r="H16">
        <f>SUM(H12/H4)</f>
        <v>0.4027777777777778</v>
      </c>
      <c r="J16">
        <f>SUM(J12/J4)</f>
        <v>0.027257240204429302</v>
      </c>
      <c r="L16">
        <f>SUM(L12/L4)</f>
        <v>0.0728051391862955</v>
      </c>
      <c r="M16">
        <f>SUM(M12/M4)</f>
        <v>0.4166666666666667</v>
      </c>
      <c r="N16">
        <f>SUM(N12/N4)</f>
        <v>0.46179401993355484</v>
      </c>
    </row>
    <row r="17" ht="12.75">
      <c r="A17" s="7"/>
    </row>
    <row r="18" ht="12.75">
      <c r="D18" t="s">
        <v>94</v>
      </c>
    </row>
    <row r="19" ht="12.75">
      <c r="F19" t="s">
        <v>96</v>
      </c>
    </row>
    <row r="22" spans="2:6" ht="12.75">
      <c r="B22" s="3" t="s">
        <v>97</v>
      </c>
      <c r="D22" s="3" t="s">
        <v>98</v>
      </c>
      <c r="F22" s="3" t="s">
        <v>99</v>
      </c>
    </row>
    <row r="23" spans="1:6" ht="12.75">
      <c r="A23" s="11" t="s">
        <v>52</v>
      </c>
      <c r="B23">
        <v>103</v>
      </c>
      <c r="D23">
        <v>2235</v>
      </c>
      <c r="F23">
        <v>48124</v>
      </c>
    </row>
    <row r="24" spans="1:6" ht="12.75">
      <c r="A24" t="s">
        <v>54</v>
      </c>
      <c r="B24">
        <v>1</v>
      </c>
      <c r="D24">
        <v>155</v>
      </c>
      <c r="F24">
        <v>19</v>
      </c>
    </row>
    <row r="25" spans="1:6" ht="12.75">
      <c r="A25" t="s">
        <v>100</v>
      </c>
      <c r="B25">
        <v>0</v>
      </c>
      <c r="D25">
        <v>587</v>
      </c>
      <c r="F25">
        <v>1401</v>
      </c>
    </row>
    <row r="27" spans="1:6" ht="12.75">
      <c r="A27" t="s">
        <v>56</v>
      </c>
      <c r="B27">
        <v>104</v>
      </c>
      <c r="D27">
        <f>SUM(D23:D25)</f>
        <v>2977</v>
      </c>
      <c r="F27">
        <f>SUM(F23:F25)</f>
        <v>49544</v>
      </c>
    </row>
  </sheetData>
  <mergeCells count="6">
    <mergeCell ref="M6:N6"/>
    <mergeCell ref="M7:N7"/>
    <mergeCell ref="M8:N8"/>
    <mergeCell ref="L1:N1"/>
    <mergeCell ref="M2:N2"/>
    <mergeCell ref="M5:N5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7"/>
  <sheetViews>
    <sheetView workbookViewId="0" topLeftCell="A1">
      <selection activeCell="A2" sqref="A2"/>
    </sheetView>
  </sheetViews>
  <sheetFormatPr defaultColWidth="9.140625" defaultRowHeight="12.75"/>
  <cols>
    <col min="2" max="2" width="10.140625" style="0" bestFit="1" customWidth="1"/>
    <col min="6" max="6" width="10.140625" style="0" bestFit="1" customWidth="1"/>
  </cols>
  <sheetData>
    <row r="2" ht="12.75">
      <c r="A2" t="s">
        <v>60</v>
      </c>
    </row>
    <row r="4" spans="2:7" ht="12.75">
      <c r="B4" t="s">
        <v>61</v>
      </c>
      <c r="F4" t="s">
        <v>61</v>
      </c>
      <c r="G4" t="s">
        <v>62</v>
      </c>
    </row>
    <row r="5" spans="1:9" ht="12.75">
      <c r="A5" s="5" t="s">
        <v>63</v>
      </c>
      <c r="B5" s="5" t="s">
        <v>64</v>
      </c>
      <c r="C5" s="5" t="s">
        <v>65</v>
      </c>
      <c r="D5" s="6" t="s">
        <v>66</v>
      </c>
      <c r="E5" s="5" t="s">
        <v>58</v>
      </c>
      <c r="F5" s="5" t="s">
        <v>67</v>
      </c>
      <c r="G5" s="5" t="s">
        <v>68</v>
      </c>
      <c r="H5" s="5" t="s">
        <v>69</v>
      </c>
      <c r="I5" s="5" t="s">
        <v>70</v>
      </c>
    </row>
    <row r="6" spans="1:9" ht="12.75">
      <c r="A6" t="s">
        <v>71</v>
      </c>
      <c r="B6" s="2">
        <v>38068</v>
      </c>
      <c r="C6">
        <v>8</v>
      </c>
      <c r="D6" t="s">
        <v>8</v>
      </c>
      <c r="E6">
        <v>0</v>
      </c>
      <c r="F6" s="2">
        <v>38069</v>
      </c>
      <c r="G6">
        <v>8</v>
      </c>
      <c r="H6">
        <v>0</v>
      </c>
      <c r="I6">
        <v>0</v>
      </c>
    </row>
    <row r="7" spans="1:9" ht="12.75">
      <c r="A7" t="s">
        <v>71</v>
      </c>
      <c r="B7" s="2">
        <v>38083</v>
      </c>
      <c r="C7">
        <v>10</v>
      </c>
      <c r="D7" t="s">
        <v>7</v>
      </c>
      <c r="E7">
        <v>10</v>
      </c>
      <c r="F7" s="2">
        <v>38084</v>
      </c>
      <c r="G7">
        <v>10</v>
      </c>
      <c r="H7">
        <v>8</v>
      </c>
      <c r="I7">
        <v>0</v>
      </c>
    </row>
    <row r="8" spans="1:9" ht="12.75">
      <c r="A8" t="s">
        <v>71</v>
      </c>
      <c r="B8" s="2">
        <v>38089</v>
      </c>
      <c r="C8">
        <v>10</v>
      </c>
      <c r="D8" t="s">
        <v>8</v>
      </c>
      <c r="E8">
        <v>10</v>
      </c>
      <c r="F8" s="2">
        <v>38090</v>
      </c>
      <c r="G8">
        <v>10</v>
      </c>
      <c r="H8">
        <v>10</v>
      </c>
      <c r="I8">
        <v>0</v>
      </c>
    </row>
    <row r="9" spans="1:10" ht="12.75">
      <c r="A9" t="s">
        <v>71</v>
      </c>
      <c r="B9" s="2">
        <v>38091</v>
      </c>
      <c r="C9">
        <v>10</v>
      </c>
      <c r="D9" t="s">
        <v>8</v>
      </c>
      <c r="E9">
        <v>10</v>
      </c>
      <c r="F9" s="2">
        <v>38092</v>
      </c>
      <c r="G9">
        <v>10</v>
      </c>
      <c r="H9">
        <v>10</v>
      </c>
      <c r="I9">
        <v>0</v>
      </c>
      <c r="J9" t="s">
        <v>72</v>
      </c>
    </row>
    <row r="10" spans="1:9" ht="12.75">
      <c r="A10" t="s">
        <v>71</v>
      </c>
      <c r="B10" s="2">
        <v>38096</v>
      </c>
      <c r="C10">
        <v>10</v>
      </c>
      <c r="D10" t="s">
        <v>9</v>
      </c>
      <c r="E10">
        <v>10</v>
      </c>
      <c r="F10" s="2">
        <v>38097</v>
      </c>
      <c r="G10">
        <v>10</v>
      </c>
      <c r="H10">
        <v>10</v>
      </c>
      <c r="I10">
        <v>0</v>
      </c>
    </row>
    <row r="11" spans="1:9" ht="12.75">
      <c r="A11" t="s">
        <v>71</v>
      </c>
      <c r="B11" s="2">
        <v>38105</v>
      </c>
      <c r="C11">
        <v>10</v>
      </c>
      <c r="D11" t="s">
        <v>7</v>
      </c>
      <c r="E11">
        <v>10</v>
      </c>
      <c r="F11" s="2">
        <v>38106</v>
      </c>
      <c r="G11">
        <v>10</v>
      </c>
      <c r="H11">
        <v>10</v>
      </c>
      <c r="I11">
        <v>0</v>
      </c>
    </row>
    <row r="12" spans="1:6" ht="12.75">
      <c r="A12" t="s">
        <v>71</v>
      </c>
      <c r="B12" s="2">
        <v>38111</v>
      </c>
      <c r="C12">
        <v>10</v>
      </c>
      <c r="D12" t="s">
        <v>8</v>
      </c>
      <c r="E12">
        <v>10</v>
      </c>
      <c r="F12" s="2" t="s">
        <v>73</v>
      </c>
    </row>
    <row r="13" spans="1:9" ht="12.75">
      <c r="A13" t="s">
        <v>71</v>
      </c>
      <c r="B13" s="2">
        <v>38119</v>
      </c>
      <c r="C13">
        <v>10</v>
      </c>
      <c r="D13" t="s">
        <v>9</v>
      </c>
      <c r="E13">
        <v>10</v>
      </c>
      <c r="F13" s="2">
        <v>38120</v>
      </c>
      <c r="G13">
        <v>10</v>
      </c>
      <c r="H13">
        <v>10</v>
      </c>
      <c r="I13">
        <v>0</v>
      </c>
    </row>
    <row r="14" spans="1:9" ht="12.75">
      <c r="A14" t="s">
        <v>71</v>
      </c>
      <c r="B14" s="2">
        <v>38124</v>
      </c>
      <c r="C14">
        <v>10</v>
      </c>
      <c r="D14" t="s">
        <v>7</v>
      </c>
      <c r="E14">
        <v>10</v>
      </c>
      <c r="F14" s="2">
        <v>38125</v>
      </c>
      <c r="G14">
        <v>10</v>
      </c>
      <c r="H14">
        <v>10</v>
      </c>
      <c r="I14">
        <v>0</v>
      </c>
    </row>
    <row r="15" spans="1:9" ht="12.75">
      <c r="A15" t="s">
        <v>71</v>
      </c>
      <c r="B15" s="2">
        <v>38131</v>
      </c>
      <c r="C15">
        <v>10</v>
      </c>
      <c r="D15" t="s">
        <v>8</v>
      </c>
      <c r="E15">
        <v>10</v>
      </c>
      <c r="F15" s="2">
        <v>38133</v>
      </c>
      <c r="G15">
        <v>10</v>
      </c>
      <c r="H15">
        <v>10</v>
      </c>
      <c r="I15">
        <v>0</v>
      </c>
    </row>
    <row r="16" spans="1:9" ht="12.75">
      <c r="A16" t="s">
        <v>71</v>
      </c>
      <c r="B16" s="2">
        <v>38138</v>
      </c>
      <c r="C16">
        <v>10</v>
      </c>
      <c r="D16" t="s">
        <v>9</v>
      </c>
      <c r="E16">
        <v>10</v>
      </c>
      <c r="F16" s="2">
        <v>38142</v>
      </c>
      <c r="G16">
        <v>10</v>
      </c>
      <c r="H16">
        <v>10</v>
      </c>
      <c r="I16">
        <v>0</v>
      </c>
    </row>
    <row r="17" spans="2:6" ht="12.75">
      <c r="B17" s="2"/>
      <c r="F17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Smith</dc:creator>
  <cp:keywords/>
  <dc:description/>
  <cp:lastModifiedBy>smithms</cp:lastModifiedBy>
  <dcterms:created xsi:type="dcterms:W3CDTF">2004-12-09T16:52:14Z</dcterms:created>
  <dcterms:modified xsi:type="dcterms:W3CDTF">2005-12-07T21:31:53Z</dcterms:modified>
  <cp:category/>
  <cp:version/>
  <cp:contentType/>
  <cp:contentStatus/>
</cp:coreProperties>
</file>