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315" windowHeight="7740" activeTab="1"/>
  </bookViews>
  <sheets>
    <sheet name="Mink" sheetId="1" r:id="rId1"/>
    <sheet name="Mule Deer" sheetId="4" r:id="rId2"/>
    <sheet name="Song Sparrow" sheetId="3" r:id="rId3"/>
    <sheet name="Yellow Warbler" sheetId="2" r:id="rId4"/>
  </sheets>
  <calcPr calcId="145621"/>
</workbook>
</file>

<file path=xl/calcChain.xml><?xml version="1.0" encoding="utf-8"?>
<calcChain xmlns="http://schemas.openxmlformats.org/spreadsheetml/2006/main">
  <c r="F18" i="4" l="1"/>
  <c r="G18" i="4"/>
  <c r="E18" i="4"/>
  <c r="F6" i="4"/>
  <c r="G6" i="4"/>
  <c r="H6" i="4"/>
  <c r="E6" i="4"/>
  <c r="F6" i="3"/>
  <c r="G6" i="3"/>
  <c r="H6" i="3"/>
  <c r="E6" i="3"/>
  <c r="F17" i="3"/>
  <c r="G17" i="3"/>
  <c r="E17" i="3"/>
  <c r="F16" i="1" l="1"/>
  <c r="G16" i="1"/>
  <c r="E16" i="1"/>
  <c r="F5" i="1"/>
  <c r="G5" i="1"/>
  <c r="H5" i="1"/>
  <c r="E5" i="1"/>
  <c r="I4" i="1"/>
  <c r="I3" i="1"/>
  <c r="I5" i="1" s="1"/>
  <c r="J3" i="1" s="1"/>
  <c r="K3" i="1" s="1"/>
  <c r="H17" i="4"/>
  <c r="H16" i="4"/>
  <c r="H15" i="4"/>
  <c r="H16" i="3"/>
  <c r="H15" i="3"/>
  <c r="H14" i="3"/>
  <c r="H17" i="3" s="1"/>
  <c r="G16" i="2"/>
  <c r="F16" i="2"/>
  <c r="E16" i="2"/>
  <c r="H15" i="2"/>
  <c r="H14" i="2"/>
  <c r="I13" i="2"/>
  <c r="J13" i="2" s="1"/>
  <c r="H13" i="2"/>
  <c r="G6" i="2"/>
  <c r="H14" i="1"/>
  <c r="H15" i="1"/>
  <c r="I4" i="3"/>
  <c r="I5" i="3"/>
  <c r="I3" i="3"/>
  <c r="I6" i="3" l="1"/>
  <c r="H16" i="1"/>
  <c r="I14" i="1" s="1"/>
  <c r="J14" i="1" s="1"/>
  <c r="I15" i="4"/>
  <c r="J15" i="4" s="1"/>
  <c r="H18" i="4"/>
  <c r="I14" i="3"/>
  <c r="J14" i="3" s="1"/>
  <c r="H16" i="2"/>
  <c r="J3" i="3"/>
  <c r="K3" i="3" s="1"/>
  <c r="I5" i="4"/>
  <c r="I4" i="4"/>
  <c r="I3" i="4"/>
  <c r="H6" i="2"/>
  <c r="I6" i="4" l="1"/>
  <c r="J3" i="4" s="1"/>
  <c r="K3" i="4" s="1"/>
  <c r="F6" i="2"/>
  <c r="E6" i="2"/>
  <c r="I5" i="2"/>
  <c r="I4" i="2"/>
  <c r="I3" i="2"/>
  <c r="J3" i="2" l="1"/>
  <c r="K3" i="2" s="1"/>
  <c r="I6" i="2"/>
</calcChain>
</file>

<file path=xl/sharedStrings.xml><?xml version="1.0" encoding="utf-8"?>
<sst xmlns="http://schemas.openxmlformats.org/spreadsheetml/2006/main" count="144" uniqueCount="38">
  <si>
    <t>Cover Type</t>
  </si>
  <si>
    <t>Acres</t>
  </si>
  <si>
    <t>Model</t>
  </si>
  <si>
    <t>Variable/HSI Equations</t>
  </si>
  <si>
    <t>Transect Number/SI</t>
  </si>
  <si>
    <t>Mean SI</t>
  </si>
  <si>
    <t>HSI</t>
  </si>
  <si>
    <t>HUs</t>
  </si>
  <si>
    <t>V2: Percent of year with surface water present</t>
  </si>
  <si>
    <t>V4: Percent canopy cover of trees/shrubs within 100m of water edge</t>
  </si>
  <si>
    <t>Transect HSI</t>
  </si>
  <si>
    <t>LV20</t>
  </si>
  <si>
    <t>LV24</t>
  </si>
  <si>
    <t>LV23</t>
  </si>
  <si>
    <t>LV26</t>
  </si>
  <si>
    <t>LV29</t>
  </si>
  <si>
    <t>LV31</t>
  </si>
  <si>
    <t>LV32</t>
  </si>
  <si>
    <t>Yellow Warbler</t>
  </si>
  <si>
    <t>V1: Percent deciduous shrub canopy cover</t>
  </si>
  <si>
    <t>V2: Average height of deciduous shrub canopy</t>
  </si>
  <si>
    <t>V3: Percent deciduous shrub canopy comprised of hydrophytic shrubs</t>
  </si>
  <si>
    <t>HSI = (V1 x V2 x V3)½</t>
  </si>
  <si>
    <r>
      <t>Mule Deer</t>
    </r>
    <r>
      <rPr>
        <vertAlign val="superscript"/>
        <sz val="10"/>
        <rFont val="Arial"/>
        <family val="2"/>
      </rPr>
      <t>a</t>
    </r>
  </si>
  <si>
    <t>V1: Percent shrub cover &lt;5ft. in height</t>
  </si>
  <si>
    <t>V2: Percent shrub cover of preferred shrubs &lt;5 ft. in height</t>
  </si>
  <si>
    <t>V3: Percent herbaceous cover</t>
  </si>
  <si>
    <r>
      <t>HSI: Food =(3(V1 x V2)</t>
    </r>
    <r>
      <rPr>
        <vertAlign val="superscript"/>
        <sz val="10"/>
        <rFont val="Arial"/>
        <family val="2"/>
      </rPr>
      <t xml:space="preserve">1/2 </t>
    </r>
    <r>
      <rPr>
        <sz val="10"/>
        <rFont val="Arial"/>
        <family val="2"/>
      </rPr>
      <t xml:space="preserve"> + V3) ÷ 4</t>
    </r>
  </si>
  <si>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Eddingsaas (Sho-Ban Tribe) and Ashley (RHT) both agreed that the Minidoka mule deer model, which considers only mule deer winter food values, was a "better fit relative to habitat conditions found at the project site. Therefore, the Minidoka mule deer HEP model was substituted in place of the Palisades mule deer model.</t>
    </r>
  </si>
  <si>
    <t>Mink</t>
  </si>
  <si>
    <r>
      <t>HSI = (V2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* V4)</t>
    </r>
    <r>
      <rPr>
        <vertAlign val="superscript"/>
        <sz val="10"/>
        <rFont val="Arial"/>
        <family val="2"/>
      </rPr>
      <t>1/3</t>
    </r>
  </si>
  <si>
    <r>
      <t>HSI = minimum of V3 or (V1*V2)</t>
    </r>
    <r>
      <rPr>
        <vertAlign val="superscript"/>
        <sz val="10"/>
        <rFont val="Arial"/>
        <family val="2"/>
      </rPr>
      <t xml:space="preserve">1/2 </t>
    </r>
  </si>
  <si>
    <t>V2:  Shrub height</t>
  </si>
  <si>
    <t>V3:  Distance to water</t>
  </si>
  <si>
    <t>V1:  Percent shrub canopy cover</t>
  </si>
  <si>
    <t>Song Sparrow</t>
  </si>
  <si>
    <t>Riparian Shrub (East)</t>
  </si>
  <si>
    <t>Riparian Shrub (West)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</si>
</sst>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2" fontId="2" fillId="0" borderId="1" xfId="0" applyNumberFormat="1" applyFont="1" applyFill="1" applyBorder="1"/>
    <xf numFmtId="2" fontId="1" fillId="0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Fill="1" applyBorder="1"/>
    <xf numFmtId="2" fontId="1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2" fontId="2" fillId="0" borderId="8" xfId="0" applyNumberFormat="1" applyFont="1" applyBorder="1"/>
    <xf numFmtId="2" fontId="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2" fontId="1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wrapText="1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3" borderId="5" xfId="0" applyNumberFormat="1" applyFont="1" applyFill="1" applyBorder="1"/>
    <xf numFmtId="2" fontId="2" fillId="3" borderId="6" xfId="0" applyNumberFormat="1" applyFont="1" applyFill="1" applyBorder="1"/>
    <xf numFmtId="2" fontId="2" fillId="3" borderId="10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left"/>
    </xf>
    <xf numFmtId="0" fontId="2" fillId="2" borderId="1" xfId="1" applyFont="1" applyFill="1" applyBorder="1" applyAlignment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/>
    </xf>
    <xf numFmtId="2" fontId="2" fillId="3" borderId="6" xfId="0" applyNumberFormat="1" applyFont="1" applyFill="1" applyBorder="1" applyAlignment="1">
      <alignment horizontal="left"/>
    </xf>
    <xf numFmtId="2" fontId="2" fillId="3" borderId="1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14" sqref="C14:C17"/>
    </sheetView>
  </sheetViews>
  <sheetFormatPr defaultRowHeight="12.75" x14ac:dyDescent="0.2"/>
  <cols>
    <col min="1" max="1" width="13.85546875" customWidth="1"/>
    <col min="2" max="2" width="9.28515625" customWidth="1"/>
    <col min="3" max="3" width="10.28515625" customWidth="1"/>
    <col min="4" max="4" width="49.140625" customWidth="1"/>
  </cols>
  <sheetData>
    <row r="1" spans="1:11" x14ac:dyDescent="0.2">
      <c r="A1" s="37" t="s">
        <v>0</v>
      </c>
      <c r="B1" s="37" t="s">
        <v>1</v>
      </c>
      <c r="C1" s="37" t="s">
        <v>2</v>
      </c>
      <c r="D1" s="37" t="s">
        <v>3</v>
      </c>
      <c r="E1" s="39" t="s">
        <v>4</v>
      </c>
      <c r="F1" s="40"/>
      <c r="G1" s="40"/>
      <c r="H1" s="41"/>
      <c r="I1" s="37" t="s">
        <v>5</v>
      </c>
      <c r="J1" s="37" t="s">
        <v>6</v>
      </c>
      <c r="K1" s="37" t="s">
        <v>7</v>
      </c>
    </row>
    <row r="2" spans="1:11" x14ac:dyDescent="0.2">
      <c r="A2" s="38"/>
      <c r="B2" s="38"/>
      <c r="C2" s="38"/>
      <c r="D2" s="38"/>
      <c r="E2" s="16" t="s">
        <v>11</v>
      </c>
      <c r="F2" s="16" t="s">
        <v>13</v>
      </c>
      <c r="G2" s="16" t="s">
        <v>12</v>
      </c>
      <c r="H2" s="16" t="s">
        <v>14</v>
      </c>
      <c r="I2" s="42"/>
      <c r="J2" s="42"/>
      <c r="K2" s="42"/>
    </row>
    <row r="3" spans="1:11" x14ac:dyDescent="0.2">
      <c r="A3" s="28" t="s">
        <v>37</v>
      </c>
      <c r="B3" s="31">
        <v>14.94</v>
      </c>
      <c r="C3" s="28" t="s">
        <v>29</v>
      </c>
      <c r="D3" s="17" t="s">
        <v>8</v>
      </c>
      <c r="E3" s="18">
        <v>1</v>
      </c>
      <c r="F3" s="18">
        <v>1</v>
      </c>
      <c r="G3" s="22">
        <v>1</v>
      </c>
      <c r="H3" s="22">
        <v>1</v>
      </c>
      <c r="I3" s="22">
        <f>AVERAGE(E3:H3)</f>
        <v>1</v>
      </c>
      <c r="J3" s="43">
        <f>I5</f>
        <v>0.53132928459130557</v>
      </c>
      <c r="K3" s="43">
        <f>J3*B3</f>
        <v>7.9380595117941048</v>
      </c>
    </row>
    <row r="4" spans="1:11" ht="25.5" x14ac:dyDescent="0.2">
      <c r="A4" s="29"/>
      <c r="B4" s="32"/>
      <c r="C4" s="29"/>
      <c r="D4" s="23" t="s">
        <v>9</v>
      </c>
      <c r="E4" s="22">
        <v>0.1</v>
      </c>
      <c r="F4" s="22">
        <v>0.1</v>
      </c>
      <c r="G4" s="22">
        <v>0.1</v>
      </c>
      <c r="H4" s="22">
        <v>0.3</v>
      </c>
      <c r="I4" s="22">
        <f>AVERAGE(E4:H4)</f>
        <v>0.15000000000000002</v>
      </c>
      <c r="J4" s="44"/>
      <c r="K4" s="44"/>
    </row>
    <row r="5" spans="1:11" x14ac:dyDescent="0.2">
      <c r="A5" s="29"/>
      <c r="B5" s="32"/>
      <c r="C5" s="29"/>
      <c r="D5" s="20" t="s">
        <v>10</v>
      </c>
      <c r="E5" s="24">
        <f>(E3*E4)^(1/3)</f>
        <v>0.46415888336127797</v>
      </c>
      <c r="F5" s="24">
        <f t="shared" ref="F5:I5" si="0">(F3*F4)^(1/3)</f>
        <v>0.46415888336127797</v>
      </c>
      <c r="G5" s="24">
        <f t="shared" si="0"/>
        <v>0.46415888336127797</v>
      </c>
      <c r="H5" s="24">
        <f t="shared" si="0"/>
        <v>0.66943295008216952</v>
      </c>
      <c r="I5" s="24">
        <f t="shared" si="0"/>
        <v>0.53132928459130557</v>
      </c>
      <c r="J5" s="45"/>
      <c r="K5" s="45"/>
    </row>
    <row r="6" spans="1:11" ht="14.25" x14ac:dyDescent="0.2">
      <c r="A6" s="30"/>
      <c r="B6" s="33"/>
      <c r="C6" s="30"/>
      <c r="D6" s="34" t="s">
        <v>30</v>
      </c>
      <c r="E6" s="35"/>
      <c r="F6" s="35"/>
      <c r="G6" s="35"/>
      <c r="H6" s="35"/>
      <c r="I6" s="35"/>
      <c r="J6" s="35"/>
      <c r="K6" s="36"/>
    </row>
    <row r="12" spans="1:11" x14ac:dyDescent="0.2">
      <c r="A12" s="37" t="s">
        <v>0</v>
      </c>
      <c r="B12" s="37" t="s">
        <v>1</v>
      </c>
      <c r="C12" s="37" t="s">
        <v>2</v>
      </c>
      <c r="D12" s="37" t="s">
        <v>3</v>
      </c>
      <c r="E12" s="40"/>
      <c r="F12" s="40"/>
      <c r="G12" s="41"/>
      <c r="H12" s="37" t="s">
        <v>5</v>
      </c>
      <c r="I12" s="37" t="s">
        <v>6</v>
      </c>
      <c r="J12" s="37" t="s">
        <v>7</v>
      </c>
    </row>
    <row r="13" spans="1:11" x14ac:dyDescent="0.2">
      <c r="A13" s="38"/>
      <c r="B13" s="38"/>
      <c r="C13" s="38"/>
      <c r="D13" s="38"/>
      <c r="E13" s="16" t="s">
        <v>15</v>
      </c>
      <c r="F13" s="16" t="s">
        <v>16</v>
      </c>
      <c r="G13" s="16" t="s">
        <v>17</v>
      </c>
      <c r="H13" s="38"/>
      <c r="I13" s="38"/>
      <c r="J13" s="38"/>
    </row>
    <row r="14" spans="1:11" x14ac:dyDescent="0.2">
      <c r="A14" s="28" t="s">
        <v>36</v>
      </c>
      <c r="B14" s="31">
        <v>65.959999999999994</v>
      </c>
      <c r="C14" s="28" t="s">
        <v>29</v>
      </c>
      <c r="D14" s="17" t="s">
        <v>8</v>
      </c>
      <c r="E14" s="22">
        <v>1</v>
      </c>
      <c r="F14" s="22">
        <v>1</v>
      </c>
      <c r="G14" s="22">
        <v>1</v>
      </c>
      <c r="H14" s="22">
        <f>AVERAGE(E14:G14)</f>
        <v>1</v>
      </c>
      <c r="I14" s="46">
        <f>H16</f>
        <v>0.74690079109286078</v>
      </c>
      <c r="J14" s="46">
        <f>I14*B14</f>
        <v>49.265576180485091</v>
      </c>
    </row>
    <row r="15" spans="1:11" ht="25.5" x14ac:dyDescent="0.2">
      <c r="A15" s="29"/>
      <c r="B15" s="32"/>
      <c r="C15" s="29"/>
      <c r="D15" s="23" t="s">
        <v>9</v>
      </c>
      <c r="E15" s="22">
        <v>0.25</v>
      </c>
      <c r="F15" s="22">
        <v>0.3</v>
      </c>
      <c r="G15" s="22">
        <v>0.7</v>
      </c>
      <c r="H15" s="22">
        <f>AVERAGE(E15:G15)</f>
        <v>0.41666666666666669</v>
      </c>
      <c r="I15" s="44"/>
      <c r="J15" s="44"/>
    </row>
    <row r="16" spans="1:11" x14ac:dyDescent="0.2">
      <c r="A16" s="29"/>
      <c r="B16" s="32"/>
      <c r="C16" s="29"/>
      <c r="D16" s="20" t="s">
        <v>10</v>
      </c>
      <c r="E16" s="24">
        <f>(E14*E15)^(1/3)</f>
        <v>0.6299605249474366</v>
      </c>
      <c r="F16" s="24">
        <f t="shared" ref="F16:H16" si="1">(F14*F15)^(1/3)</f>
        <v>0.66943295008216952</v>
      </c>
      <c r="G16" s="24">
        <f t="shared" si="1"/>
        <v>0.88790400174260065</v>
      </c>
      <c r="H16" s="24">
        <f t="shared" si="1"/>
        <v>0.74690079109286078</v>
      </c>
      <c r="I16" s="45"/>
      <c r="J16" s="45"/>
    </row>
    <row r="17" spans="1:10" ht="14.25" x14ac:dyDescent="0.2">
      <c r="A17" s="30"/>
      <c r="B17" s="33"/>
      <c r="C17" s="30"/>
      <c r="D17" s="34" t="s">
        <v>30</v>
      </c>
      <c r="E17" s="35"/>
      <c r="F17" s="35"/>
      <c r="G17" s="35"/>
      <c r="H17" s="35"/>
      <c r="I17" s="35"/>
      <c r="J17" s="36"/>
    </row>
  </sheetData>
  <mergeCells count="28">
    <mergeCell ref="H12:H13"/>
    <mergeCell ref="I12:I13"/>
    <mergeCell ref="J12:J13"/>
    <mergeCell ref="A12:A13"/>
    <mergeCell ref="B12:B13"/>
    <mergeCell ref="C12:C13"/>
    <mergeCell ref="D12:D13"/>
    <mergeCell ref="E12:G12"/>
    <mergeCell ref="A14:A17"/>
    <mergeCell ref="B14:B17"/>
    <mergeCell ref="C14:C17"/>
    <mergeCell ref="I14:I16"/>
    <mergeCell ref="J14:J16"/>
    <mergeCell ref="D17:J17"/>
    <mergeCell ref="A3:A6"/>
    <mergeCell ref="B3:B6"/>
    <mergeCell ref="C3:C6"/>
    <mergeCell ref="D6:K6"/>
    <mergeCell ref="A1:A2"/>
    <mergeCell ref="B1:B2"/>
    <mergeCell ref="C1:C2"/>
    <mergeCell ref="D1:D2"/>
    <mergeCell ref="E1:H1"/>
    <mergeCell ref="I1:I2"/>
    <mergeCell ref="J1:J2"/>
    <mergeCell ref="K1:K2"/>
    <mergeCell ref="J3:J5"/>
    <mergeCell ref="K3:K5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E3" sqref="E3:H4"/>
    </sheetView>
  </sheetViews>
  <sheetFormatPr defaultRowHeight="12.75" x14ac:dyDescent="0.2"/>
  <cols>
    <col min="1" max="1" width="16" customWidth="1"/>
    <col min="3" max="3" width="11.28515625" customWidth="1"/>
    <col min="4" max="4" width="26.42578125" bestFit="1" customWidth="1"/>
  </cols>
  <sheetData>
    <row r="1" spans="1:11" x14ac:dyDescent="0.2">
      <c r="A1" s="56" t="s">
        <v>0</v>
      </c>
      <c r="B1" s="56" t="s">
        <v>1</v>
      </c>
      <c r="C1" s="56" t="s">
        <v>2</v>
      </c>
      <c r="D1" s="56" t="s">
        <v>3</v>
      </c>
      <c r="E1" s="49" t="s">
        <v>4</v>
      </c>
      <c r="F1" s="49"/>
      <c r="G1" s="49"/>
      <c r="H1" s="49"/>
      <c r="I1" s="49" t="s">
        <v>5</v>
      </c>
      <c r="J1" s="49" t="s">
        <v>6</v>
      </c>
      <c r="K1" s="49" t="s">
        <v>7</v>
      </c>
    </row>
    <row r="2" spans="1:11" x14ac:dyDescent="0.2">
      <c r="A2" s="57"/>
      <c r="B2" s="49"/>
      <c r="C2" s="49"/>
      <c r="D2" s="49"/>
      <c r="E2" s="8" t="s">
        <v>11</v>
      </c>
      <c r="F2" s="9" t="s">
        <v>13</v>
      </c>
      <c r="G2" s="9" t="s">
        <v>12</v>
      </c>
      <c r="H2" s="9" t="s">
        <v>14</v>
      </c>
      <c r="I2" s="49"/>
      <c r="J2" s="49"/>
      <c r="K2" s="49"/>
    </row>
    <row r="3" spans="1:11" ht="25.5" x14ac:dyDescent="0.2">
      <c r="A3" s="50" t="s">
        <v>37</v>
      </c>
      <c r="B3" s="51">
        <v>14.94</v>
      </c>
      <c r="C3" s="52" t="s">
        <v>23</v>
      </c>
      <c r="D3" s="14" t="s">
        <v>24</v>
      </c>
      <c r="E3" s="10">
        <v>0.2</v>
      </c>
      <c r="F3" s="27">
        <v>0.2</v>
      </c>
      <c r="G3" s="27">
        <v>0.2</v>
      </c>
      <c r="H3" s="27">
        <v>0.2</v>
      </c>
      <c r="I3" s="11">
        <f>AVERAGE(E3:H3)</f>
        <v>0.2</v>
      </c>
      <c r="J3" s="53">
        <f>I6</f>
        <v>0.375</v>
      </c>
      <c r="K3" s="53">
        <f>J3*B3</f>
        <v>5.6025</v>
      </c>
    </row>
    <row r="4" spans="1:11" ht="25.5" customHeight="1" x14ac:dyDescent="0.2">
      <c r="A4" s="50"/>
      <c r="B4" s="51"/>
      <c r="C4" s="52"/>
      <c r="D4" s="14" t="s">
        <v>25</v>
      </c>
      <c r="E4" s="10">
        <v>0.2</v>
      </c>
      <c r="F4" s="27">
        <v>0.2</v>
      </c>
      <c r="G4" s="27">
        <v>0.2</v>
      </c>
      <c r="H4" s="27">
        <v>0.2</v>
      </c>
      <c r="I4" s="11">
        <f>AVERAGE(E4:H4)</f>
        <v>0.2</v>
      </c>
      <c r="J4" s="53"/>
      <c r="K4" s="53"/>
    </row>
    <row r="5" spans="1:11" x14ac:dyDescent="0.2">
      <c r="A5" s="50"/>
      <c r="B5" s="51"/>
      <c r="C5" s="52"/>
      <c r="D5" s="15" t="s">
        <v>26</v>
      </c>
      <c r="E5" s="10">
        <v>0.9</v>
      </c>
      <c r="F5" s="10">
        <v>0.9</v>
      </c>
      <c r="G5" s="10">
        <v>0.9</v>
      </c>
      <c r="H5" s="10">
        <v>0.9</v>
      </c>
      <c r="I5" s="11">
        <f>AVERAGE(E5:H5)</f>
        <v>0.9</v>
      </c>
      <c r="J5" s="53"/>
      <c r="K5" s="53"/>
    </row>
    <row r="6" spans="1:11" x14ac:dyDescent="0.2">
      <c r="A6" s="50"/>
      <c r="B6" s="51"/>
      <c r="C6" s="52"/>
      <c r="D6" s="12" t="s">
        <v>10</v>
      </c>
      <c r="E6" s="13">
        <f>((3*(E3*E4)^0.5)+E5)/4</f>
        <v>0.375</v>
      </c>
      <c r="F6" s="13">
        <f t="shared" ref="F6:I6" si="0">((3*(F3*F4)^0.5)+F5)/4</f>
        <v>0.375</v>
      </c>
      <c r="G6" s="13">
        <f t="shared" si="0"/>
        <v>0.375</v>
      </c>
      <c r="H6" s="13">
        <f t="shared" si="0"/>
        <v>0.375</v>
      </c>
      <c r="I6" s="13">
        <f t="shared" si="0"/>
        <v>0.375</v>
      </c>
      <c r="J6" s="53"/>
      <c r="K6" s="53"/>
    </row>
    <row r="7" spans="1:11" ht="14.25" x14ac:dyDescent="0.2">
      <c r="A7" s="50"/>
      <c r="B7" s="51"/>
      <c r="C7" s="52"/>
      <c r="D7" s="54" t="s">
        <v>27</v>
      </c>
      <c r="E7" s="55"/>
      <c r="F7" s="55"/>
      <c r="G7" s="55"/>
      <c r="H7" s="55"/>
      <c r="I7" s="55"/>
      <c r="J7" s="55"/>
      <c r="K7" s="55"/>
    </row>
    <row r="8" spans="1:11" x14ac:dyDescent="0.2">
      <c r="A8" s="47" t="s">
        <v>28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3" spans="1:11" x14ac:dyDescent="0.2">
      <c r="A13" s="56" t="s">
        <v>0</v>
      </c>
      <c r="B13" s="56" t="s">
        <v>1</v>
      </c>
      <c r="C13" s="56" t="s">
        <v>2</v>
      </c>
      <c r="D13" s="56" t="s">
        <v>3</v>
      </c>
      <c r="E13" s="49"/>
      <c r="F13" s="49"/>
      <c r="G13" s="49"/>
      <c r="H13" s="49" t="s">
        <v>5</v>
      </c>
      <c r="I13" s="49" t="s">
        <v>6</v>
      </c>
      <c r="J13" s="49" t="s">
        <v>7</v>
      </c>
    </row>
    <row r="14" spans="1:11" x14ac:dyDescent="0.2">
      <c r="A14" s="57"/>
      <c r="B14" s="49"/>
      <c r="C14" s="49"/>
      <c r="D14" s="49"/>
      <c r="E14" s="9" t="s">
        <v>15</v>
      </c>
      <c r="F14" s="9" t="s">
        <v>16</v>
      </c>
      <c r="G14" s="9" t="s">
        <v>17</v>
      </c>
      <c r="H14" s="49"/>
      <c r="I14" s="49"/>
      <c r="J14" s="49"/>
    </row>
    <row r="15" spans="1:11" ht="25.5" x14ac:dyDescent="0.2">
      <c r="A15" s="50" t="s">
        <v>36</v>
      </c>
      <c r="B15" s="51">
        <v>65.959999999999994</v>
      </c>
      <c r="C15" s="52" t="s">
        <v>23</v>
      </c>
      <c r="D15" s="14" t="s">
        <v>24</v>
      </c>
      <c r="E15" s="10">
        <v>0.9</v>
      </c>
      <c r="F15" s="10">
        <v>0.9</v>
      </c>
      <c r="G15" s="10">
        <v>0.9</v>
      </c>
      <c r="H15" s="11">
        <f>AVERAGE(E15:G15)</f>
        <v>0.9</v>
      </c>
      <c r="I15" s="53">
        <f>H18</f>
        <v>0.9</v>
      </c>
      <c r="J15" s="53">
        <f>I15*B15</f>
        <v>59.363999999999997</v>
      </c>
    </row>
    <row r="16" spans="1:11" ht="38.25" x14ac:dyDescent="0.2">
      <c r="A16" s="50"/>
      <c r="B16" s="51"/>
      <c r="C16" s="52"/>
      <c r="D16" s="14" t="s">
        <v>25</v>
      </c>
      <c r="E16" s="10">
        <v>0.9</v>
      </c>
      <c r="F16" s="10">
        <v>0.9</v>
      </c>
      <c r="G16" s="10">
        <v>0.9</v>
      </c>
      <c r="H16" s="11">
        <f>AVERAGE(E16:G16)</f>
        <v>0.9</v>
      </c>
      <c r="I16" s="53"/>
      <c r="J16" s="53"/>
    </row>
    <row r="17" spans="1:10" x14ac:dyDescent="0.2">
      <c r="A17" s="50"/>
      <c r="B17" s="51"/>
      <c r="C17" s="52"/>
      <c r="D17" s="15" t="s">
        <v>26</v>
      </c>
      <c r="E17" s="10">
        <v>0.9</v>
      </c>
      <c r="F17" s="10">
        <v>0.9</v>
      </c>
      <c r="G17" s="10">
        <v>0.9</v>
      </c>
      <c r="H17" s="11">
        <f>AVERAGE(E17:G17)</f>
        <v>0.9</v>
      </c>
      <c r="I17" s="53"/>
      <c r="J17" s="53"/>
    </row>
    <row r="18" spans="1:10" x14ac:dyDescent="0.2">
      <c r="A18" s="50"/>
      <c r="B18" s="51"/>
      <c r="C18" s="52"/>
      <c r="D18" s="12" t="s">
        <v>10</v>
      </c>
      <c r="E18" s="13">
        <f>((3*(E15*E16)^0.5)+E17)/4</f>
        <v>0.9</v>
      </c>
      <c r="F18" s="13">
        <f t="shared" ref="F18:H18" si="1">((3*(F15*F16)^0.5)+F17)/4</f>
        <v>0.9</v>
      </c>
      <c r="G18" s="13">
        <f t="shared" si="1"/>
        <v>0.9</v>
      </c>
      <c r="H18" s="13">
        <f t="shared" si="1"/>
        <v>0.9</v>
      </c>
      <c r="I18" s="53"/>
      <c r="J18" s="53"/>
    </row>
    <row r="19" spans="1:10" ht="14.25" x14ac:dyDescent="0.2">
      <c r="A19" s="50"/>
      <c r="B19" s="51"/>
      <c r="C19" s="52"/>
      <c r="D19" s="54" t="s">
        <v>27</v>
      </c>
      <c r="E19" s="55"/>
      <c r="F19" s="55"/>
      <c r="G19" s="55"/>
      <c r="H19" s="55"/>
      <c r="I19" s="55"/>
      <c r="J19" s="55"/>
    </row>
    <row r="20" spans="1:10" x14ac:dyDescent="0.2">
      <c r="A20" s="47" t="s">
        <v>28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5" spans="1:10" x14ac:dyDescent="0.2">
      <c r="E25" s="25"/>
    </row>
    <row r="26" spans="1:10" x14ac:dyDescent="0.2">
      <c r="F26" s="25"/>
    </row>
  </sheetData>
  <mergeCells count="30">
    <mergeCell ref="A20:J21"/>
    <mergeCell ref="H13:H14"/>
    <mergeCell ref="I13:I14"/>
    <mergeCell ref="J13:J14"/>
    <mergeCell ref="A15:A19"/>
    <mergeCell ref="B15:B19"/>
    <mergeCell ref="C15:C19"/>
    <mergeCell ref="I15:I18"/>
    <mergeCell ref="J15:J18"/>
    <mergeCell ref="D19:J19"/>
    <mergeCell ref="A13:A14"/>
    <mergeCell ref="B13:B14"/>
    <mergeCell ref="C13:C14"/>
    <mergeCell ref="D13:D14"/>
    <mergeCell ref="E13:G13"/>
    <mergeCell ref="A8:K9"/>
    <mergeCell ref="J1:J2"/>
    <mergeCell ref="K1:K2"/>
    <mergeCell ref="A3:A7"/>
    <mergeCell ref="B3:B7"/>
    <mergeCell ref="C3:C7"/>
    <mergeCell ref="J3:J6"/>
    <mergeCell ref="K3:K6"/>
    <mergeCell ref="D7:K7"/>
    <mergeCell ref="A1:A2"/>
    <mergeCell ref="B1:B2"/>
    <mergeCell ref="C1:C2"/>
    <mergeCell ref="D1:D2"/>
    <mergeCell ref="E1:H1"/>
    <mergeCell ref="I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3" sqref="D3:D4"/>
    </sheetView>
  </sheetViews>
  <sheetFormatPr defaultRowHeight="12.75" x14ac:dyDescent="0.2"/>
  <cols>
    <col min="1" max="1" width="12.42578125" customWidth="1"/>
    <col min="4" max="4" width="33.28515625" customWidth="1"/>
  </cols>
  <sheetData>
    <row r="1" spans="1:11" x14ac:dyDescent="0.2">
      <c r="A1" s="37" t="s">
        <v>0</v>
      </c>
      <c r="B1" s="37" t="s">
        <v>1</v>
      </c>
      <c r="C1" s="37" t="s">
        <v>2</v>
      </c>
      <c r="D1" s="37" t="s">
        <v>3</v>
      </c>
      <c r="E1" s="39" t="s">
        <v>4</v>
      </c>
      <c r="F1" s="40"/>
      <c r="G1" s="40"/>
      <c r="H1" s="40"/>
      <c r="I1" s="37" t="s">
        <v>5</v>
      </c>
      <c r="J1" s="37" t="s">
        <v>6</v>
      </c>
      <c r="K1" s="37" t="s">
        <v>7</v>
      </c>
    </row>
    <row r="2" spans="1:11" x14ac:dyDescent="0.2">
      <c r="A2" s="38"/>
      <c r="B2" s="38"/>
      <c r="C2" s="38"/>
      <c r="D2" s="38"/>
      <c r="E2" s="16" t="s">
        <v>11</v>
      </c>
      <c r="F2" s="16" t="s">
        <v>13</v>
      </c>
      <c r="G2" s="16" t="s">
        <v>12</v>
      </c>
      <c r="H2" s="16" t="s">
        <v>14</v>
      </c>
      <c r="I2" s="38"/>
      <c r="J2" s="38"/>
      <c r="K2" s="38"/>
    </row>
    <row r="3" spans="1:11" x14ac:dyDescent="0.2">
      <c r="A3" s="28" t="s">
        <v>37</v>
      </c>
      <c r="B3" s="31">
        <v>14.94</v>
      </c>
      <c r="C3" s="28" t="s">
        <v>35</v>
      </c>
      <c r="D3" s="17" t="s">
        <v>34</v>
      </c>
      <c r="E3" s="18">
        <v>0.2</v>
      </c>
      <c r="F3" s="18">
        <v>0.2</v>
      </c>
      <c r="G3" s="18">
        <v>0.2</v>
      </c>
      <c r="H3" s="18">
        <v>0.2</v>
      </c>
      <c r="I3" s="19">
        <f>AVERAGE(E3:H3)</f>
        <v>0.2</v>
      </c>
      <c r="J3" s="59">
        <f>I6</f>
        <v>0.2</v>
      </c>
      <c r="K3" s="59">
        <f>J3*B3</f>
        <v>2.988</v>
      </c>
    </row>
    <row r="4" spans="1:11" x14ac:dyDescent="0.2">
      <c r="A4" s="29"/>
      <c r="B4" s="32"/>
      <c r="C4" s="29"/>
      <c r="D4" s="17" t="s">
        <v>32</v>
      </c>
      <c r="E4" s="18">
        <v>0.2</v>
      </c>
      <c r="F4" s="18">
        <v>0.2</v>
      </c>
      <c r="G4" s="18">
        <v>0.2</v>
      </c>
      <c r="H4" s="18">
        <v>0.2</v>
      </c>
      <c r="I4" s="19">
        <f>AVERAGE(E4:H4)</f>
        <v>0.2</v>
      </c>
      <c r="J4" s="60"/>
      <c r="K4" s="60"/>
    </row>
    <row r="5" spans="1:11" x14ac:dyDescent="0.2">
      <c r="A5" s="29"/>
      <c r="B5" s="32"/>
      <c r="C5" s="29"/>
      <c r="D5" s="17" t="s">
        <v>33</v>
      </c>
      <c r="E5" s="18">
        <v>0.9</v>
      </c>
      <c r="F5" s="18">
        <v>0.9</v>
      </c>
      <c r="G5" s="18">
        <v>0.9</v>
      </c>
      <c r="H5" s="18">
        <v>0.9</v>
      </c>
      <c r="I5" s="19">
        <f>AVERAGE(E5:H5)</f>
        <v>0.9</v>
      </c>
      <c r="J5" s="60"/>
      <c r="K5" s="60"/>
    </row>
    <row r="6" spans="1:11" x14ac:dyDescent="0.2">
      <c r="A6" s="29"/>
      <c r="B6" s="32"/>
      <c r="C6" s="29"/>
      <c r="D6" s="20" t="s">
        <v>10</v>
      </c>
      <c r="E6" s="21">
        <f>MIN(E5,(E3*E4)^0.5)</f>
        <v>0.2</v>
      </c>
      <c r="F6" s="21">
        <f t="shared" ref="F6:I6" si="0">MIN(F5,(F3*F4)^0.5)</f>
        <v>0.2</v>
      </c>
      <c r="G6" s="21">
        <f t="shared" si="0"/>
        <v>0.2</v>
      </c>
      <c r="H6" s="21">
        <f t="shared" si="0"/>
        <v>0.2</v>
      </c>
      <c r="I6" s="21">
        <f t="shared" si="0"/>
        <v>0.2</v>
      </c>
      <c r="J6" s="61"/>
      <c r="K6" s="61"/>
    </row>
    <row r="7" spans="1:11" ht="14.25" x14ac:dyDescent="0.2">
      <c r="A7" s="58"/>
      <c r="B7" s="33"/>
      <c r="C7" s="30"/>
      <c r="D7" s="62" t="s">
        <v>31</v>
      </c>
      <c r="E7" s="63"/>
      <c r="F7" s="63"/>
      <c r="G7" s="63"/>
      <c r="H7" s="63"/>
      <c r="I7" s="63"/>
      <c r="J7" s="63"/>
      <c r="K7" s="64"/>
    </row>
    <row r="12" spans="1:11" x14ac:dyDescent="0.2">
      <c r="A12" s="37" t="s">
        <v>0</v>
      </c>
      <c r="B12" s="37" t="s">
        <v>1</v>
      </c>
      <c r="C12" s="37" t="s">
        <v>2</v>
      </c>
      <c r="D12" s="37" t="s">
        <v>3</v>
      </c>
      <c r="E12" s="40"/>
      <c r="F12" s="40"/>
      <c r="G12" s="41"/>
      <c r="H12" s="37" t="s">
        <v>5</v>
      </c>
      <c r="I12" s="37" t="s">
        <v>6</v>
      </c>
      <c r="J12" s="37" t="s">
        <v>7</v>
      </c>
    </row>
    <row r="13" spans="1:11" x14ac:dyDescent="0.2">
      <c r="A13" s="38"/>
      <c r="B13" s="38"/>
      <c r="C13" s="38"/>
      <c r="D13" s="38"/>
      <c r="E13" s="16" t="s">
        <v>15</v>
      </c>
      <c r="F13" s="16" t="s">
        <v>16</v>
      </c>
      <c r="G13" s="16" t="s">
        <v>17</v>
      </c>
      <c r="H13" s="38"/>
      <c r="I13" s="38"/>
      <c r="J13" s="38"/>
    </row>
    <row r="14" spans="1:11" x14ac:dyDescent="0.2">
      <c r="A14" s="28" t="s">
        <v>36</v>
      </c>
      <c r="B14" s="31">
        <v>65.959999999999994</v>
      </c>
      <c r="C14" s="28" t="s">
        <v>35</v>
      </c>
      <c r="D14" s="17" t="s">
        <v>34</v>
      </c>
      <c r="E14" s="18">
        <v>0.2</v>
      </c>
      <c r="F14" s="18">
        <v>0.9</v>
      </c>
      <c r="G14" s="18">
        <v>0.9</v>
      </c>
      <c r="H14" s="19">
        <f>AVERAGE(E14:G14)</f>
        <v>0.66666666666666663</v>
      </c>
      <c r="I14" s="59">
        <f>H17</f>
        <v>0.7745966692414834</v>
      </c>
      <c r="J14" s="59">
        <f>I14*B14</f>
        <v>51.092396303168243</v>
      </c>
    </row>
    <row r="15" spans="1:11" x14ac:dyDescent="0.2">
      <c r="A15" s="29"/>
      <c r="B15" s="32"/>
      <c r="C15" s="29"/>
      <c r="D15" s="17" t="s">
        <v>32</v>
      </c>
      <c r="E15" s="18">
        <v>0.9</v>
      </c>
      <c r="F15" s="18">
        <v>0.9</v>
      </c>
      <c r="G15" s="18">
        <v>0.9</v>
      </c>
      <c r="H15" s="19">
        <f>AVERAGE(E15:G15)</f>
        <v>0.9</v>
      </c>
      <c r="I15" s="60"/>
      <c r="J15" s="60"/>
    </row>
    <row r="16" spans="1:11" x14ac:dyDescent="0.2">
      <c r="A16" s="29"/>
      <c r="B16" s="32"/>
      <c r="C16" s="29"/>
      <c r="D16" s="17" t="s">
        <v>33</v>
      </c>
      <c r="E16" s="18">
        <v>0.9</v>
      </c>
      <c r="F16" s="18">
        <v>0.9</v>
      </c>
      <c r="G16" s="18">
        <v>0.9</v>
      </c>
      <c r="H16" s="19">
        <f>AVERAGE(E16:G16)</f>
        <v>0.9</v>
      </c>
      <c r="I16" s="60"/>
      <c r="J16" s="60"/>
    </row>
    <row r="17" spans="1:10" x14ac:dyDescent="0.2">
      <c r="A17" s="29"/>
      <c r="B17" s="32"/>
      <c r="C17" s="29"/>
      <c r="D17" s="20" t="s">
        <v>10</v>
      </c>
      <c r="E17" s="21">
        <f>MIN(E16,(E14*E15)^0.5)</f>
        <v>0.42426406871192857</v>
      </c>
      <c r="F17" s="21">
        <f t="shared" ref="F17:H17" si="1">MIN(F16,(F14*F15)^0.5)</f>
        <v>0.9</v>
      </c>
      <c r="G17" s="21">
        <f t="shared" si="1"/>
        <v>0.9</v>
      </c>
      <c r="H17" s="21">
        <f t="shared" si="1"/>
        <v>0.7745966692414834</v>
      </c>
      <c r="I17" s="61"/>
      <c r="J17" s="61"/>
    </row>
    <row r="18" spans="1:10" ht="14.25" x14ac:dyDescent="0.2">
      <c r="A18" s="58"/>
      <c r="B18" s="33"/>
      <c r="C18" s="30"/>
      <c r="D18" s="62" t="s">
        <v>31</v>
      </c>
      <c r="E18" s="63"/>
      <c r="F18" s="63"/>
      <c r="G18" s="63"/>
      <c r="H18" s="63"/>
      <c r="I18" s="63"/>
      <c r="J18" s="64"/>
    </row>
  </sheetData>
  <mergeCells count="28">
    <mergeCell ref="H12:H13"/>
    <mergeCell ref="I12:I13"/>
    <mergeCell ref="J12:J13"/>
    <mergeCell ref="A14:A18"/>
    <mergeCell ref="B14:B18"/>
    <mergeCell ref="C14:C18"/>
    <mergeCell ref="I14:I17"/>
    <mergeCell ref="J14:J17"/>
    <mergeCell ref="D18:J18"/>
    <mergeCell ref="A12:A13"/>
    <mergeCell ref="B12:B13"/>
    <mergeCell ref="C12:C13"/>
    <mergeCell ref="D12:D13"/>
    <mergeCell ref="E12:G12"/>
    <mergeCell ref="J1:J2"/>
    <mergeCell ref="K1:K2"/>
    <mergeCell ref="A3:A7"/>
    <mergeCell ref="B3:B7"/>
    <mergeCell ref="C3:C7"/>
    <mergeCell ref="J3:J6"/>
    <mergeCell ref="K3:K6"/>
    <mergeCell ref="D7:K7"/>
    <mergeCell ref="A1:A2"/>
    <mergeCell ref="B1:B2"/>
    <mergeCell ref="C1:C2"/>
    <mergeCell ref="D1:D2"/>
    <mergeCell ref="E1:H1"/>
    <mergeCell ref="I1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3" sqref="I3"/>
    </sheetView>
  </sheetViews>
  <sheetFormatPr defaultRowHeight="12.75" x14ac:dyDescent="0.2"/>
  <cols>
    <col min="1" max="1" width="23.85546875" customWidth="1"/>
    <col min="4" max="4" width="60.7109375" bestFit="1" customWidth="1"/>
  </cols>
  <sheetData>
    <row r="1" spans="1:11" x14ac:dyDescent="0.2">
      <c r="A1" s="72" t="s">
        <v>0</v>
      </c>
      <c r="B1" s="72" t="s">
        <v>1</v>
      </c>
      <c r="C1" s="72" t="s">
        <v>2</v>
      </c>
      <c r="D1" s="72" t="s">
        <v>3</v>
      </c>
      <c r="E1" s="65" t="s">
        <v>4</v>
      </c>
      <c r="F1" s="65"/>
      <c r="G1" s="65"/>
      <c r="H1" s="65"/>
      <c r="I1" s="65" t="s">
        <v>5</v>
      </c>
      <c r="J1" s="65" t="s">
        <v>6</v>
      </c>
      <c r="K1" s="65" t="s">
        <v>7</v>
      </c>
    </row>
    <row r="2" spans="1:11" x14ac:dyDescent="0.2">
      <c r="A2" s="73"/>
      <c r="B2" s="65"/>
      <c r="C2" s="65"/>
      <c r="D2" s="65"/>
      <c r="E2" s="8" t="s">
        <v>11</v>
      </c>
      <c r="F2" s="9" t="s">
        <v>13</v>
      </c>
      <c r="G2" s="9" t="s">
        <v>12</v>
      </c>
      <c r="H2" s="9" t="s">
        <v>14</v>
      </c>
      <c r="I2" s="65"/>
      <c r="J2" s="65"/>
      <c r="K2" s="65"/>
    </row>
    <row r="3" spans="1:11" x14ac:dyDescent="0.2">
      <c r="A3" s="50" t="s">
        <v>37</v>
      </c>
      <c r="B3" s="66">
        <v>14.94</v>
      </c>
      <c r="C3" s="28" t="s">
        <v>18</v>
      </c>
      <c r="D3" s="1" t="s">
        <v>19</v>
      </c>
      <c r="E3" s="3">
        <v>0.2</v>
      </c>
      <c r="F3" s="26">
        <v>0.2</v>
      </c>
      <c r="G3" s="26">
        <v>0.2</v>
      </c>
      <c r="H3" s="26">
        <v>0.2</v>
      </c>
      <c r="I3" s="7">
        <f>AVERAGE(E3:H3)</f>
        <v>0.2</v>
      </c>
      <c r="J3" s="68">
        <f>(I3*I4*I5)^0.5</f>
        <v>0.18973665961010278</v>
      </c>
      <c r="K3" s="68">
        <f>J3*B3</f>
        <v>2.8346656945749356</v>
      </c>
    </row>
    <row r="4" spans="1:11" x14ac:dyDescent="0.2">
      <c r="A4" s="50"/>
      <c r="B4" s="66"/>
      <c r="C4" s="29"/>
      <c r="D4" s="1" t="s">
        <v>20</v>
      </c>
      <c r="E4" s="3">
        <v>0.2</v>
      </c>
      <c r="F4" s="3">
        <v>0.2</v>
      </c>
      <c r="G4" s="3">
        <v>0.2</v>
      </c>
      <c r="H4" s="3">
        <v>0.2</v>
      </c>
      <c r="I4" s="7">
        <f>AVERAGE(E4:H4)</f>
        <v>0.2</v>
      </c>
      <c r="J4" s="68"/>
      <c r="K4" s="68"/>
    </row>
    <row r="5" spans="1:11" x14ac:dyDescent="0.2">
      <c r="A5" s="50"/>
      <c r="B5" s="66"/>
      <c r="C5" s="29"/>
      <c r="D5" s="1" t="s">
        <v>21</v>
      </c>
      <c r="E5" s="3">
        <v>0.9</v>
      </c>
      <c r="F5" s="3">
        <v>0.9</v>
      </c>
      <c r="G5" s="3">
        <v>0.9</v>
      </c>
      <c r="H5" s="3">
        <v>0.9</v>
      </c>
      <c r="I5" s="7">
        <f>AVERAGE(E5:H5)</f>
        <v>0.9</v>
      </c>
      <c r="J5" s="68"/>
      <c r="K5" s="68"/>
    </row>
    <row r="6" spans="1:11" x14ac:dyDescent="0.2">
      <c r="A6" s="50"/>
      <c r="B6" s="66"/>
      <c r="C6" s="29"/>
      <c r="D6" s="2" t="s">
        <v>10</v>
      </c>
      <c r="E6" s="4">
        <f>(E3*E4*E5)^(1/2)</f>
        <v>0.18973665961010278</v>
      </c>
      <c r="F6" s="4">
        <f t="shared" ref="F6:I6" si="0">(F3*F4*F5)^(1/2)</f>
        <v>0.18973665961010278</v>
      </c>
      <c r="G6" s="4">
        <f>(G3*G4*G5)^(1/2)</f>
        <v>0.18973665961010278</v>
      </c>
      <c r="H6" s="4">
        <f t="shared" si="0"/>
        <v>0.18973665961010278</v>
      </c>
      <c r="I6" s="4">
        <f t="shared" si="0"/>
        <v>0.18973665961010278</v>
      </c>
      <c r="J6" s="68"/>
      <c r="K6" s="68"/>
    </row>
    <row r="7" spans="1:11" x14ac:dyDescent="0.2">
      <c r="A7" s="50"/>
      <c r="B7" s="67"/>
      <c r="C7" s="58"/>
      <c r="D7" s="69" t="s">
        <v>22</v>
      </c>
      <c r="E7" s="70"/>
      <c r="F7" s="70"/>
      <c r="G7" s="70"/>
      <c r="H7" s="70"/>
      <c r="I7" s="70"/>
      <c r="J7" s="70"/>
      <c r="K7" s="71"/>
    </row>
    <row r="11" spans="1:11" x14ac:dyDescent="0.2">
      <c r="A11" s="72" t="s">
        <v>0</v>
      </c>
      <c r="B11" s="72" t="s">
        <v>1</v>
      </c>
      <c r="C11" s="72" t="s">
        <v>2</v>
      </c>
      <c r="D11" s="72" t="s">
        <v>3</v>
      </c>
      <c r="E11" s="65"/>
      <c r="F11" s="65"/>
      <c r="G11" s="65"/>
      <c r="H11" s="65" t="s">
        <v>5</v>
      </c>
      <c r="I11" s="65" t="s">
        <v>6</v>
      </c>
      <c r="J11" s="65" t="s">
        <v>7</v>
      </c>
    </row>
    <row r="12" spans="1:11" x14ac:dyDescent="0.2">
      <c r="A12" s="73"/>
      <c r="B12" s="65"/>
      <c r="C12" s="65"/>
      <c r="D12" s="65"/>
      <c r="E12" s="9" t="s">
        <v>15</v>
      </c>
      <c r="F12" s="9" t="s">
        <v>16</v>
      </c>
      <c r="G12" s="9" t="s">
        <v>17</v>
      </c>
      <c r="H12" s="65"/>
      <c r="I12" s="65"/>
      <c r="J12" s="65"/>
    </row>
    <row r="13" spans="1:11" x14ac:dyDescent="0.2">
      <c r="A13" s="50" t="s">
        <v>36</v>
      </c>
      <c r="B13" s="66">
        <v>65.959999999999994</v>
      </c>
      <c r="C13" s="28" t="s">
        <v>18</v>
      </c>
      <c r="D13" s="1" t="s">
        <v>19</v>
      </c>
      <c r="E13" s="6">
        <v>0.2</v>
      </c>
      <c r="F13" s="6">
        <v>0.2</v>
      </c>
      <c r="G13" s="6">
        <v>0.5</v>
      </c>
      <c r="H13" s="7">
        <f>AVERAGE(E13:G13)</f>
        <v>0.3</v>
      </c>
      <c r="I13" s="68">
        <f>(H13*H14*H15)^0.5</f>
        <v>0.45497252664309301</v>
      </c>
      <c r="J13" s="68">
        <f>I13*B13</f>
        <v>30.009987857378412</v>
      </c>
    </row>
    <row r="14" spans="1:11" x14ac:dyDescent="0.2">
      <c r="A14" s="50"/>
      <c r="B14" s="66"/>
      <c r="C14" s="29"/>
      <c r="D14" s="1" t="s">
        <v>20</v>
      </c>
      <c r="E14" s="6">
        <v>0.5</v>
      </c>
      <c r="F14" s="6">
        <v>0.9</v>
      </c>
      <c r="G14" s="6">
        <v>0.9</v>
      </c>
      <c r="H14" s="7">
        <f>AVERAGE(E14:G14)</f>
        <v>0.76666666666666661</v>
      </c>
      <c r="I14" s="68"/>
      <c r="J14" s="68"/>
    </row>
    <row r="15" spans="1:11" x14ac:dyDescent="0.2">
      <c r="A15" s="50"/>
      <c r="B15" s="66"/>
      <c r="C15" s="29"/>
      <c r="D15" s="1" t="s">
        <v>21</v>
      </c>
      <c r="E15" s="6">
        <v>0.9</v>
      </c>
      <c r="F15" s="6">
        <v>0.9</v>
      </c>
      <c r="G15" s="6">
        <v>0.9</v>
      </c>
      <c r="H15" s="7">
        <f>AVERAGE(E15:G15)</f>
        <v>0.9</v>
      </c>
      <c r="I15" s="68"/>
      <c r="J15" s="68"/>
    </row>
    <row r="16" spans="1:11" x14ac:dyDescent="0.2">
      <c r="A16" s="50"/>
      <c r="B16" s="66"/>
      <c r="C16" s="29"/>
      <c r="D16" s="2" t="s">
        <v>10</v>
      </c>
      <c r="E16" s="5">
        <f t="shared" ref="E16:H16" si="1">(E13*E14*E15)^(1/2)</f>
        <v>0.30000000000000004</v>
      </c>
      <c r="F16" s="5">
        <f t="shared" si="1"/>
        <v>0.4024922359499622</v>
      </c>
      <c r="G16" s="5">
        <f>(G13*G14*G15)^(1/2)</f>
        <v>0.63639610306789274</v>
      </c>
      <c r="H16" s="5">
        <f t="shared" si="1"/>
        <v>0.45497252664309301</v>
      </c>
      <c r="I16" s="68"/>
      <c r="J16" s="68"/>
    </row>
    <row r="17" spans="1:10" x14ac:dyDescent="0.2">
      <c r="A17" s="50"/>
      <c r="B17" s="67"/>
      <c r="C17" s="58"/>
      <c r="D17" s="69" t="s">
        <v>22</v>
      </c>
      <c r="E17" s="70"/>
      <c r="F17" s="70"/>
      <c r="G17" s="70"/>
      <c r="H17" s="70"/>
      <c r="I17" s="70"/>
      <c r="J17" s="71"/>
    </row>
  </sheetData>
  <mergeCells count="28">
    <mergeCell ref="J11:J12"/>
    <mergeCell ref="A13:A17"/>
    <mergeCell ref="B13:B17"/>
    <mergeCell ref="C13:C17"/>
    <mergeCell ref="I13:I16"/>
    <mergeCell ref="J13:J16"/>
    <mergeCell ref="D17:J17"/>
    <mergeCell ref="A11:A12"/>
    <mergeCell ref="B11:B12"/>
    <mergeCell ref="C11:C12"/>
    <mergeCell ref="D11:D12"/>
    <mergeCell ref="E11:G11"/>
    <mergeCell ref="H11:H12"/>
    <mergeCell ref="I11:I12"/>
    <mergeCell ref="J1:J2"/>
    <mergeCell ref="K1:K2"/>
    <mergeCell ref="A3:A7"/>
    <mergeCell ref="B3:B7"/>
    <mergeCell ref="C3:C7"/>
    <mergeCell ref="J3:J6"/>
    <mergeCell ref="K3:K6"/>
    <mergeCell ref="D7:K7"/>
    <mergeCell ref="A1:A2"/>
    <mergeCell ref="B1:B2"/>
    <mergeCell ref="C1:C2"/>
    <mergeCell ref="D1:D2"/>
    <mergeCell ref="E1:H1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Mink</vt:lpstr>
      <vt:lpstr>Mule Deer</vt:lpstr>
      <vt:lpstr>Song Sparrow</vt:lpstr>
      <vt:lpstr>Yellow Warbler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2013-03-25T22:27:13Z</dcterms:created>
  <dcterms:modified xsi:type="dcterms:W3CDTF">2014-04-08T16:39:43Z</dcterms:modified>
</cp:coreProperties>
</file>