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nsey.Frick\Documents\Kinsey\projects\Lamprey\swimming trials 2022\"/>
    </mc:Choice>
  </mc:AlternateContent>
  <bookViews>
    <workbookView xWindow="0" yWindow="0" windowWidth="19752" windowHeight="8004"/>
  </bookViews>
  <sheets>
    <sheet name="swim_speed_WEC" sheetId="3" r:id="rId1"/>
    <sheet name="Metadata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3" l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4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3" i="3"/>
  <c r="K2" i="3"/>
  <c r="I36" i="3" l="1"/>
  <c r="I31" i="3"/>
  <c r="I27" i="3"/>
  <c r="I23" i="3"/>
  <c r="I22" i="3"/>
  <c r="I18" i="3"/>
  <c r="I16" i="3"/>
  <c r="I14" i="3"/>
  <c r="I12" i="3"/>
  <c r="I11" i="3"/>
  <c r="I7" i="3"/>
  <c r="I6" i="3"/>
  <c r="I5" i="3"/>
</calcChain>
</file>

<file path=xl/sharedStrings.xml><?xml version="1.0" encoding="utf-8"?>
<sst xmlns="http://schemas.openxmlformats.org/spreadsheetml/2006/main" count="122" uniqueCount="29">
  <si>
    <t>Rearing Type</t>
  </si>
  <si>
    <t>Date of test</t>
  </si>
  <si>
    <t>Length (mm)</t>
  </si>
  <si>
    <t>Weight (g)</t>
  </si>
  <si>
    <t>AP</t>
  </si>
  <si>
    <t>Fish_Number</t>
  </si>
  <si>
    <t>Stage</t>
  </si>
  <si>
    <t>Max_burst (cm/s)</t>
  </si>
  <si>
    <t>Sustained_swim (cm/s)</t>
  </si>
  <si>
    <t>wild</t>
  </si>
  <si>
    <t>Length</t>
  </si>
  <si>
    <t>total length (mm)</t>
  </si>
  <si>
    <t>Arena time to rest (min)</t>
  </si>
  <si>
    <t>Dark_seeking %</t>
  </si>
  <si>
    <t>fastest instantaneous speed(cm/s) from first 0.5 s following initial response to a stimulus, from 3 trials with an individual fish</t>
  </si>
  <si>
    <t>NA</t>
  </si>
  <si>
    <t>juvenile</t>
  </si>
  <si>
    <t>larva</t>
  </si>
  <si>
    <t>Dark seeking %</t>
  </si>
  <si>
    <t>Tank time to rest (min)</t>
  </si>
  <si>
    <t>lamprey were assigned a developmental stage based on morphology (development of eyes and dentition): larva or juvenile</t>
  </si>
  <si>
    <t>origin of experimental lamprey: wild or artificially propagated (AP)</t>
  </si>
  <si>
    <t>unique fish identifiers for data tracking only</t>
  </si>
  <si>
    <t>Data the trial was performed</t>
  </si>
  <si>
    <t>weight to the nearest 0.01g</t>
  </si>
  <si>
    <t>average speed in cm/s when swimming through targeted video field, from up to 3 trials with an individual fish recorded only when observed</t>
  </si>
  <si>
    <t>percent of trials in which individual found and stayed in the darkened part of the flume, from 3 trials with an individual fish</t>
  </si>
  <si>
    <t>time to first come to rest in the trial initiation arena (min), from approximately 10 minutes allowed</t>
  </si>
  <si>
    <t>time to first come to rest in the trial flume (min), from approximately 10 minutes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</si>
</sst>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80" zoomScaleNormal="80" workbookViewId="0">
      <selection activeCell="N15" sqref="N15"/>
    </sheetView>
  </sheetViews>
  <sheetFormatPr defaultRowHeight="14.4" x14ac:dyDescent="0.3"/>
  <cols>
    <col min="1" max="1" width="12.88671875" style="8" customWidth="1"/>
    <col min="2" max="2" width="13.33203125" style="8" customWidth="1"/>
    <col min="3" max="3" width="8.88671875" style="8"/>
    <col min="4" max="4" width="12.88671875" customWidth="1"/>
    <col min="5" max="5" width="11.109375" customWidth="1"/>
    <col min="6" max="6" width="12.88671875" customWidth="1"/>
    <col min="7" max="7" width="13.6640625" style="8" customWidth="1"/>
    <col min="8" max="8" width="14.5546875" style="8" customWidth="1"/>
    <col min="10" max="10" width="13.33203125" customWidth="1"/>
    <col min="11" max="11" width="12.6640625" customWidth="1"/>
  </cols>
  <sheetData>
    <row r="1" spans="1:11" ht="28.8" x14ac:dyDescent="0.3">
      <c r="A1" s="15" t="s">
        <v>5</v>
      </c>
      <c r="B1" s="10" t="s">
        <v>0</v>
      </c>
      <c r="C1" s="10" t="s">
        <v>6</v>
      </c>
      <c r="D1" s="10" t="s">
        <v>2</v>
      </c>
      <c r="E1" s="10" t="s">
        <v>3</v>
      </c>
      <c r="F1" s="11" t="s">
        <v>1</v>
      </c>
      <c r="G1" s="12" t="s">
        <v>7</v>
      </c>
      <c r="H1" s="12" t="s">
        <v>8</v>
      </c>
      <c r="I1" s="13" t="s">
        <v>18</v>
      </c>
      <c r="J1" s="14" t="s">
        <v>12</v>
      </c>
      <c r="K1" s="14" t="s">
        <v>19</v>
      </c>
    </row>
    <row r="2" spans="1:11" x14ac:dyDescent="0.3">
      <c r="A2" s="9">
        <v>1</v>
      </c>
      <c r="B2" s="9" t="s">
        <v>4</v>
      </c>
      <c r="C2" s="9" t="s">
        <v>16</v>
      </c>
      <c r="D2" s="4">
        <v>120</v>
      </c>
      <c r="E2" s="1">
        <v>1.58</v>
      </c>
      <c r="F2" s="2">
        <v>44607</v>
      </c>
      <c r="G2" s="17">
        <v>0.51286107301712003</v>
      </c>
      <c r="H2" s="17">
        <v>9.3323945144160869E-2</v>
      </c>
      <c r="I2">
        <v>0</v>
      </c>
      <c r="J2">
        <v>7.4169999999999998</v>
      </c>
      <c r="K2">
        <f>8.05-7.967</f>
        <v>8.3000000000001073E-2</v>
      </c>
    </row>
    <row r="3" spans="1:11" x14ac:dyDescent="0.3">
      <c r="A3" s="9">
        <v>3</v>
      </c>
      <c r="B3" s="9" t="s">
        <v>4</v>
      </c>
      <c r="C3" s="9" t="s">
        <v>16</v>
      </c>
      <c r="D3" s="4">
        <v>135</v>
      </c>
      <c r="E3" s="1">
        <v>2.1800000000000002</v>
      </c>
      <c r="F3" s="2">
        <v>44607</v>
      </c>
      <c r="G3" s="17">
        <v>0.43304970860481301</v>
      </c>
      <c r="H3" s="17" t="s">
        <v>15</v>
      </c>
      <c r="I3">
        <v>0</v>
      </c>
      <c r="J3">
        <v>10.9</v>
      </c>
      <c r="K3">
        <f>11.517-10.9</f>
        <v>0.6169999999999991</v>
      </c>
    </row>
    <row r="4" spans="1:11" x14ac:dyDescent="0.3">
      <c r="A4" s="9">
        <v>5</v>
      </c>
      <c r="B4" s="9" t="s">
        <v>4</v>
      </c>
      <c r="C4" s="9" t="s">
        <v>16</v>
      </c>
      <c r="D4" s="4">
        <v>140</v>
      </c>
      <c r="E4" s="1">
        <v>2.38</v>
      </c>
      <c r="F4" s="2">
        <v>44607</v>
      </c>
      <c r="G4" s="17">
        <v>0.54185968637466397</v>
      </c>
      <c r="H4" s="17">
        <v>6.2443304931124044E-2</v>
      </c>
      <c r="I4">
        <v>0</v>
      </c>
      <c r="J4">
        <v>11.817</v>
      </c>
      <c r="K4">
        <f>23.53-11.817</f>
        <v>11.713000000000001</v>
      </c>
    </row>
    <row r="5" spans="1:11" x14ac:dyDescent="0.3">
      <c r="A5" s="9">
        <v>7</v>
      </c>
      <c r="B5" s="9" t="s">
        <v>4</v>
      </c>
      <c r="C5" s="9" t="s">
        <v>16</v>
      </c>
      <c r="D5" s="4">
        <v>141</v>
      </c>
      <c r="E5" s="1">
        <v>2.72</v>
      </c>
      <c r="F5" s="2">
        <v>44607</v>
      </c>
      <c r="G5" s="17">
        <v>0.555236876010895</v>
      </c>
      <c r="H5" s="17" t="s">
        <v>15</v>
      </c>
      <c r="I5">
        <f>2/3</f>
        <v>0.66666666666666663</v>
      </c>
      <c r="J5">
        <v>7.6669999999999998</v>
      </c>
      <c r="K5">
        <f>8.217-7.8</f>
        <v>0.4170000000000007</v>
      </c>
    </row>
    <row r="6" spans="1:11" x14ac:dyDescent="0.3">
      <c r="A6" s="9">
        <v>8</v>
      </c>
      <c r="B6" s="9" t="s">
        <v>4</v>
      </c>
      <c r="C6" s="9" t="s">
        <v>16</v>
      </c>
      <c r="D6" s="4">
        <v>127</v>
      </c>
      <c r="E6" s="1">
        <v>1.84</v>
      </c>
      <c r="F6" s="2">
        <v>44608</v>
      </c>
      <c r="G6" s="17">
        <v>0.32072383165359503</v>
      </c>
      <c r="H6" s="17">
        <v>0.19935687979062408</v>
      </c>
      <c r="I6">
        <f>1/3</f>
        <v>0.33333333333333331</v>
      </c>
      <c r="J6">
        <v>2.7</v>
      </c>
      <c r="K6">
        <f>4.317-3.233</f>
        <v>1.0840000000000001</v>
      </c>
    </row>
    <row r="7" spans="1:11" x14ac:dyDescent="0.3">
      <c r="A7" s="9">
        <v>10</v>
      </c>
      <c r="B7" s="9" t="s">
        <v>4</v>
      </c>
      <c r="C7" s="9" t="s">
        <v>16</v>
      </c>
      <c r="D7" s="4">
        <v>135</v>
      </c>
      <c r="E7" s="1">
        <v>2.35</v>
      </c>
      <c r="F7" s="2">
        <v>44608</v>
      </c>
      <c r="G7" s="17">
        <v>0.45228126645088201</v>
      </c>
      <c r="H7" s="17">
        <v>0.10113377024730046</v>
      </c>
      <c r="I7">
        <f>3/3</f>
        <v>1</v>
      </c>
      <c r="J7">
        <v>1.9</v>
      </c>
      <c r="K7">
        <f>3.067-2.083</f>
        <v>0.98399999999999999</v>
      </c>
    </row>
    <row r="8" spans="1:11" x14ac:dyDescent="0.3">
      <c r="A8" s="9">
        <v>36</v>
      </c>
      <c r="B8" s="9" t="s">
        <v>4</v>
      </c>
      <c r="C8" s="9" t="s">
        <v>16</v>
      </c>
      <c r="D8" s="4">
        <v>120</v>
      </c>
      <c r="E8" s="1">
        <v>1.25</v>
      </c>
      <c r="F8" s="2">
        <v>44609</v>
      </c>
      <c r="G8" s="17">
        <v>0.13106423616409299</v>
      </c>
      <c r="H8" s="17">
        <v>0.18412636419137321</v>
      </c>
      <c r="I8">
        <v>0</v>
      </c>
      <c r="J8">
        <v>10.6</v>
      </c>
      <c r="K8">
        <f>14.133-12.783</f>
        <v>1.3499999999999996</v>
      </c>
    </row>
    <row r="9" spans="1:11" x14ac:dyDescent="0.3">
      <c r="A9" s="9">
        <v>38</v>
      </c>
      <c r="B9" s="9" t="s">
        <v>4</v>
      </c>
      <c r="C9" s="9" t="s">
        <v>16</v>
      </c>
      <c r="D9" s="4">
        <v>135</v>
      </c>
      <c r="E9" s="1">
        <v>2.14</v>
      </c>
      <c r="F9" s="2">
        <v>44609</v>
      </c>
      <c r="G9" s="17">
        <v>0.58773642778396595</v>
      </c>
      <c r="H9" s="17" t="s">
        <v>15</v>
      </c>
      <c r="I9">
        <v>0</v>
      </c>
      <c r="J9">
        <v>11.167</v>
      </c>
      <c r="K9">
        <f>11.7-11.167</f>
        <v>0.53299999999999947</v>
      </c>
    </row>
    <row r="10" spans="1:11" x14ac:dyDescent="0.3">
      <c r="A10" s="9">
        <v>40</v>
      </c>
      <c r="B10" s="9" t="s">
        <v>4</v>
      </c>
      <c r="C10" s="9" t="s">
        <v>16</v>
      </c>
      <c r="D10" s="4">
        <v>132</v>
      </c>
      <c r="E10" s="1">
        <v>2.06</v>
      </c>
      <c r="F10" s="2">
        <v>44609</v>
      </c>
      <c r="G10" s="17">
        <v>0.50665122270584095</v>
      </c>
      <c r="H10" s="17" t="s">
        <v>15</v>
      </c>
      <c r="I10">
        <v>0</v>
      </c>
      <c r="J10">
        <v>13.217000000000001</v>
      </c>
      <c r="K10">
        <f>16.233-13.217</f>
        <v>3.016</v>
      </c>
    </row>
    <row r="11" spans="1:11" x14ac:dyDescent="0.3">
      <c r="A11" s="9">
        <v>2</v>
      </c>
      <c r="B11" s="9" t="s">
        <v>9</v>
      </c>
      <c r="C11" s="9" t="s">
        <v>16</v>
      </c>
      <c r="D11" s="4">
        <v>128</v>
      </c>
      <c r="E11" s="1">
        <v>2.4500000000000002</v>
      </c>
      <c r="F11" s="2">
        <v>44607</v>
      </c>
      <c r="G11" s="17">
        <v>0.68162488937377896</v>
      </c>
      <c r="H11" s="17" t="s">
        <v>15</v>
      </c>
      <c r="I11">
        <f>3/3</f>
        <v>1</v>
      </c>
      <c r="J11">
        <v>2.1</v>
      </c>
      <c r="K11">
        <f>3.4-2.43</f>
        <v>0.96999999999999975</v>
      </c>
    </row>
    <row r="12" spans="1:11" x14ac:dyDescent="0.3">
      <c r="A12" s="9">
        <v>4</v>
      </c>
      <c r="B12" s="9" t="s">
        <v>9</v>
      </c>
      <c r="C12" s="9" t="s">
        <v>16</v>
      </c>
      <c r="D12" s="4">
        <v>122</v>
      </c>
      <c r="E12" s="1">
        <v>2.2400000000000002</v>
      </c>
      <c r="F12" s="2">
        <v>44607</v>
      </c>
      <c r="G12" s="17">
        <v>0.42879325151443498</v>
      </c>
      <c r="H12" s="17" t="s">
        <v>15</v>
      </c>
      <c r="I12">
        <f>2/3</f>
        <v>0.66666666666666663</v>
      </c>
      <c r="J12">
        <v>0.75</v>
      </c>
      <c r="K12">
        <f>1.967-1.25</f>
        <v>0.71700000000000008</v>
      </c>
    </row>
    <row r="13" spans="1:11" x14ac:dyDescent="0.3">
      <c r="A13" s="9">
        <v>6</v>
      </c>
      <c r="B13" s="9" t="s">
        <v>9</v>
      </c>
      <c r="C13" s="9" t="s">
        <v>16</v>
      </c>
      <c r="D13" s="4">
        <v>116</v>
      </c>
      <c r="E13" s="1">
        <v>1.87</v>
      </c>
      <c r="F13" s="2">
        <v>44607</v>
      </c>
      <c r="G13" s="17">
        <v>0.64257341623306297</v>
      </c>
      <c r="H13" s="17" t="s">
        <v>15</v>
      </c>
      <c r="I13">
        <v>0</v>
      </c>
      <c r="J13">
        <v>6.7329999999999997</v>
      </c>
      <c r="K13">
        <f>7-6.967</f>
        <v>3.3000000000000362E-2</v>
      </c>
    </row>
    <row r="14" spans="1:11" x14ac:dyDescent="0.3">
      <c r="A14" s="9">
        <v>11</v>
      </c>
      <c r="B14" s="9" t="s">
        <v>9</v>
      </c>
      <c r="C14" s="9" t="s">
        <v>16</v>
      </c>
      <c r="D14" s="4">
        <v>146</v>
      </c>
      <c r="E14" s="1">
        <v>3.94</v>
      </c>
      <c r="F14" s="2">
        <v>44608</v>
      </c>
      <c r="G14" s="17">
        <v>0.34752410650253301</v>
      </c>
      <c r="H14" s="17">
        <v>0.13251126731435456</v>
      </c>
      <c r="I14">
        <f>3/3</f>
        <v>1</v>
      </c>
      <c r="J14">
        <v>1.3169999999999999</v>
      </c>
      <c r="K14">
        <f>2.083-1.667</f>
        <v>0.41600000000000015</v>
      </c>
    </row>
    <row r="15" spans="1:11" x14ac:dyDescent="0.3">
      <c r="A15" s="16">
        <v>32</v>
      </c>
      <c r="B15" s="9" t="s">
        <v>9</v>
      </c>
      <c r="C15" s="9" t="s">
        <v>16</v>
      </c>
      <c r="D15" s="5">
        <v>134</v>
      </c>
      <c r="E15" s="1">
        <v>2.54</v>
      </c>
      <c r="F15" s="3">
        <v>44609</v>
      </c>
      <c r="G15" s="17">
        <v>0.522102952003479</v>
      </c>
      <c r="H15" s="17">
        <v>0.47837998867034914</v>
      </c>
      <c r="I15">
        <v>0</v>
      </c>
      <c r="J15">
        <v>4.867</v>
      </c>
      <c r="K15">
        <f>9.133-5.35</f>
        <v>3.7829999999999995</v>
      </c>
    </row>
    <row r="16" spans="1:11" x14ac:dyDescent="0.3">
      <c r="A16" s="9">
        <v>33</v>
      </c>
      <c r="B16" s="9" t="s">
        <v>9</v>
      </c>
      <c r="C16" s="9" t="s">
        <v>16</v>
      </c>
      <c r="D16" s="4">
        <v>124</v>
      </c>
      <c r="E16" s="1">
        <v>2.21</v>
      </c>
      <c r="F16" s="2">
        <v>44609</v>
      </c>
      <c r="G16" s="17">
        <v>0.669200539588928</v>
      </c>
      <c r="H16" s="17">
        <v>0.26540118505557386</v>
      </c>
      <c r="I16">
        <f>3/3</f>
        <v>1</v>
      </c>
      <c r="J16">
        <v>3.0670000000000002</v>
      </c>
      <c r="K16">
        <f>7.483-4.067</f>
        <v>3.4159999999999995</v>
      </c>
    </row>
    <row r="17" spans="1:11" x14ac:dyDescent="0.3">
      <c r="A17" s="9">
        <v>34</v>
      </c>
      <c r="B17" s="9" t="s">
        <v>9</v>
      </c>
      <c r="C17" s="9" t="s">
        <v>16</v>
      </c>
      <c r="D17" s="4">
        <v>126</v>
      </c>
      <c r="E17" s="1">
        <v>2.2999999999999998</v>
      </c>
      <c r="F17" s="2">
        <v>44609</v>
      </c>
      <c r="G17" s="17">
        <v>0.72549605369567904</v>
      </c>
      <c r="H17" s="17">
        <v>0.45071350832780205</v>
      </c>
      <c r="I17">
        <v>0</v>
      </c>
      <c r="J17">
        <v>1.1000000000000001</v>
      </c>
      <c r="K17">
        <f>2.083-1.383</f>
        <v>0.70000000000000018</v>
      </c>
    </row>
    <row r="18" spans="1:11" x14ac:dyDescent="0.3">
      <c r="A18" s="9">
        <v>35</v>
      </c>
      <c r="B18" s="9" t="s">
        <v>9</v>
      </c>
      <c r="C18" s="9" t="s">
        <v>16</v>
      </c>
      <c r="D18" s="4">
        <v>123</v>
      </c>
      <c r="E18" s="1">
        <v>1.71</v>
      </c>
      <c r="F18" s="2">
        <v>44609</v>
      </c>
      <c r="G18" s="17">
        <v>0.60666048526763905</v>
      </c>
      <c r="H18" s="17">
        <v>9.3140098949273414E-2</v>
      </c>
      <c r="I18">
        <f>1/3</f>
        <v>0.33333333333333331</v>
      </c>
      <c r="J18">
        <v>4.617</v>
      </c>
      <c r="K18">
        <f>7.3-4.95</f>
        <v>2.3499999999999996</v>
      </c>
    </row>
    <row r="19" spans="1:11" x14ac:dyDescent="0.3">
      <c r="A19" s="9">
        <v>37</v>
      </c>
      <c r="B19" s="9" t="s">
        <v>9</v>
      </c>
      <c r="C19" s="9" t="s">
        <v>16</v>
      </c>
      <c r="D19" s="4">
        <v>115</v>
      </c>
      <c r="E19" s="1">
        <v>1.64</v>
      </c>
      <c r="F19" s="2">
        <v>44609</v>
      </c>
      <c r="G19" s="17">
        <v>0.41927528381347701</v>
      </c>
      <c r="H19" s="17">
        <v>0.32557133336861938</v>
      </c>
      <c r="I19">
        <v>0</v>
      </c>
      <c r="J19">
        <v>1.2330000000000001</v>
      </c>
      <c r="K19">
        <f>2.867-1.7</f>
        <v>1.167</v>
      </c>
    </row>
    <row r="20" spans="1:11" x14ac:dyDescent="0.3">
      <c r="A20" s="9">
        <v>39</v>
      </c>
      <c r="B20" s="9" t="s">
        <v>9</v>
      </c>
      <c r="C20" s="9" t="s">
        <v>16</v>
      </c>
      <c r="D20" s="4">
        <v>128</v>
      </c>
      <c r="E20" s="1">
        <v>2.23</v>
      </c>
      <c r="F20" s="2">
        <v>44609</v>
      </c>
      <c r="G20" s="17">
        <v>0.47977489233017001</v>
      </c>
      <c r="H20" s="17">
        <v>0.54501358907798236</v>
      </c>
      <c r="I20">
        <v>0</v>
      </c>
      <c r="J20">
        <v>1.2829999999999999</v>
      </c>
      <c r="K20">
        <f>2.2-1.817</f>
        <v>0.38300000000000023</v>
      </c>
    </row>
    <row r="21" spans="1:11" x14ac:dyDescent="0.3">
      <c r="A21" s="9">
        <v>12</v>
      </c>
      <c r="B21" s="9" t="s">
        <v>4</v>
      </c>
      <c r="C21" s="9" t="s">
        <v>17</v>
      </c>
      <c r="D21" s="4">
        <v>43</v>
      </c>
      <c r="E21" s="1">
        <v>0.12</v>
      </c>
      <c r="F21" s="2">
        <v>44608</v>
      </c>
      <c r="G21" s="17">
        <v>0.110400162637234</v>
      </c>
      <c r="H21" s="17" t="s">
        <v>15</v>
      </c>
      <c r="I21">
        <v>0</v>
      </c>
      <c r="J21">
        <v>1</v>
      </c>
      <c r="K21">
        <f>4.833-1.767</f>
        <v>3.0660000000000003</v>
      </c>
    </row>
    <row r="22" spans="1:11" x14ac:dyDescent="0.3">
      <c r="A22" s="9">
        <v>13</v>
      </c>
      <c r="B22" s="9" t="s">
        <v>4</v>
      </c>
      <c r="C22" s="9" t="s">
        <v>17</v>
      </c>
      <c r="D22" s="4">
        <v>77</v>
      </c>
      <c r="E22" s="1">
        <v>0.47</v>
      </c>
      <c r="F22" s="2">
        <v>44608</v>
      </c>
      <c r="G22" s="17">
        <v>0.11778066307306299</v>
      </c>
      <c r="H22" s="17" t="s">
        <v>15</v>
      </c>
      <c r="I22">
        <f>1/3</f>
        <v>0.33333333333333331</v>
      </c>
      <c r="J22">
        <v>0.68300000000000005</v>
      </c>
      <c r="K22">
        <f>5.883-1.266</f>
        <v>4.617</v>
      </c>
    </row>
    <row r="23" spans="1:11" x14ac:dyDescent="0.3">
      <c r="A23" s="9">
        <v>14</v>
      </c>
      <c r="B23" s="9" t="s">
        <v>4</v>
      </c>
      <c r="C23" s="9" t="s">
        <v>17</v>
      </c>
      <c r="D23" s="4">
        <v>56</v>
      </c>
      <c r="E23" s="1">
        <v>0.23</v>
      </c>
      <c r="F23" s="2">
        <v>44608</v>
      </c>
      <c r="G23" s="17">
        <v>0.24894596636295299</v>
      </c>
      <c r="H23" s="17" t="s">
        <v>15</v>
      </c>
      <c r="I23">
        <f>1/3</f>
        <v>0.33333333333333331</v>
      </c>
      <c r="J23">
        <v>0.75</v>
      </c>
      <c r="K23">
        <f>5.7-1.867</f>
        <v>3.8330000000000002</v>
      </c>
    </row>
    <row r="24" spans="1:11" x14ac:dyDescent="0.3">
      <c r="A24" s="9">
        <v>15</v>
      </c>
      <c r="B24" s="9" t="s">
        <v>4</v>
      </c>
      <c r="C24" s="9" t="s">
        <v>17</v>
      </c>
      <c r="D24" s="4">
        <v>60</v>
      </c>
      <c r="E24" s="1">
        <v>0.19</v>
      </c>
      <c r="F24" s="2">
        <v>44608</v>
      </c>
      <c r="G24" s="17">
        <v>0.18204684555530501</v>
      </c>
      <c r="H24" s="17">
        <v>0.11301120867331825</v>
      </c>
      <c r="I24">
        <v>0</v>
      </c>
      <c r="J24">
        <v>9.3330000000000002</v>
      </c>
      <c r="K24">
        <f>25.55-13.283</f>
        <v>12.267000000000001</v>
      </c>
    </row>
    <row r="25" spans="1:11" x14ac:dyDescent="0.3">
      <c r="A25" s="9">
        <v>23</v>
      </c>
      <c r="B25" s="9" t="s">
        <v>4</v>
      </c>
      <c r="C25" s="9" t="s">
        <v>17</v>
      </c>
      <c r="D25" s="4">
        <v>76</v>
      </c>
      <c r="E25" s="1">
        <v>0.57999999999999996</v>
      </c>
      <c r="F25" s="2">
        <v>44609</v>
      </c>
      <c r="G25" s="17">
        <v>0.31634962558746299</v>
      </c>
      <c r="H25" s="17">
        <v>0.105479</v>
      </c>
      <c r="I25">
        <v>0</v>
      </c>
      <c r="J25">
        <v>1.0169999999999999</v>
      </c>
      <c r="K25">
        <f>3.25-1.45</f>
        <v>1.8</v>
      </c>
    </row>
    <row r="26" spans="1:11" x14ac:dyDescent="0.3">
      <c r="A26" s="16">
        <v>24</v>
      </c>
      <c r="B26" s="9" t="s">
        <v>4</v>
      </c>
      <c r="C26" s="9" t="s">
        <v>17</v>
      </c>
      <c r="D26" s="5">
        <v>76</v>
      </c>
      <c r="E26" s="1">
        <v>0.64</v>
      </c>
      <c r="F26" s="3">
        <v>44609</v>
      </c>
      <c r="G26" s="17">
        <v>0.22886419296264601</v>
      </c>
      <c r="H26" s="17">
        <v>0.12633679583668714</v>
      </c>
      <c r="I26">
        <v>0</v>
      </c>
      <c r="J26">
        <v>2.2330000000000001</v>
      </c>
      <c r="K26">
        <f>3.1-2.817</f>
        <v>0.28299999999999992</v>
      </c>
    </row>
    <row r="27" spans="1:11" x14ac:dyDescent="0.3">
      <c r="A27" s="9">
        <v>25</v>
      </c>
      <c r="B27" s="9" t="s">
        <v>4</v>
      </c>
      <c r="C27" s="9" t="s">
        <v>17</v>
      </c>
      <c r="D27" s="4">
        <v>69</v>
      </c>
      <c r="E27" s="1">
        <v>0.49</v>
      </c>
      <c r="F27" s="2">
        <v>44609</v>
      </c>
      <c r="G27" s="17">
        <v>0.20759288966655701</v>
      </c>
      <c r="H27" s="17">
        <v>0.11534095853567129</v>
      </c>
      <c r="I27">
        <f>1/3</f>
        <v>0.33333333333333331</v>
      </c>
      <c r="J27">
        <v>0.6</v>
      </c>
      <c r="K27">
        <f>3.15-2.117</f>
        <v>1.0329999999999999</v>
      </c>
    </row>
    <row r="28" spans="1:11" x14ac:dyDescent="0.3">
      <c r="A28" s="9">
        <v>26</v>
      </c>
      <c r="B28" s="9" t="s">
        <v>4</v>
      </c>
      <c r="C28" s="9" t="s">
        <v>17</v>
      </c>
      <c r="D28" s="4">
        <v>79</v>
      </c>
      <c r="E28" s="1">
        <v>0.62</v>
      </c>
      <c r="F28" s="2">
        <v>44609</v>
      </c>
      <c r="G28" s="17">
        <v>9.8982527852058397E-2</v>
      </c>
      <c r="H28" s="17">
        <v>8.4099191303054474E-2</v>
      </c>
      <c r="I28">
        <v>0</v>
      </c>
      <c r="J28">
        <v>2.2829999999999999</v>
      </c>
      <c r="K28">
        <f>7.617-2.95</f>
        <v>4.6669999999999998</v>
      </c>
    </row>
    <row r="29" spans="1:11" x14ac:dyDescent="0.3">
      <c r="A29" s="9">
        <v>29</v>
      </c>
      <c r="B29" s="9" t="s">
        <v>4</v>
      </c>
      <c r="C29" s="9" t="s">
        <v>17</v>
      </c>
      <c r="D29" s="4">
        <v>80</v>
      </c>
      <c r="E29" s="1">
        <v>0.56000000000000005</v>
      </c>
      <c r="F29" s="2">
        <v>44609</v>
      </c>
      <c r="G29" s="17">
        <v>0.150240048766136</v>
      </c>
      <c r="H29" s="17">
        <v>0.11804223135113708</v>
      </c>
      <c r="I29">
        <v>0</v>
      </c>
      <c r="J29">
        <v>0.13300000000000001</v>
      </c>
      <c r="K29">
        <f>4.6-0.867</f>
        <v>3.7329999999999997</v>
      </c>
    </row>
    <row r="30" spans="1:11" x14ac:dyDescent="0.3">
      <c r="A30" s="9">
        <v>30</v>
      </c>
      <c r="B30" s="9" t="s">
        <v>4</v>
      </c>
      <c r="C30" s="9" t="s">
        <v>17</v>
      </c>
      <c r="D30" s="4">
        <v>77</v>
      </c>
      <c r="E30" s="1">
        <v>0.49</v>
      </c>
      <c r="F30" s="2">
        <v>44609</v>
      </c>
      <c r="G30" s="17">
        <v>0.20399215817451499</v>
      </c>
      <c r="H30" s="17">
        <v>0.11411298960447301</v>
      </c>
      <c r="I30">
        <v>0</v>
      </c>
      <c r="J30">
        <v>0.71699999999999997</v>
      </c>
      <c r="K30">
        <f>5.983-2.917</f>
        <v>3.0659999999999998</v>
      </c>
    </row>
    <row r="31" spans="1:11" x14ac:dyDescent="0.3">
      <c r="A31" s="9">
        <v>31</v>
      </c>
      <c r="B31" s="9" t="s">
        <v>4</v>
      </c>
      <c r="C31" s="9" t="s">
        <v>17</v>
      </c>
      <c r="D31" s="4">
        <v>75</v>
      </c>
      <c r="E31" s="1">
        <v>0.28999999999999998</v>
      </c>
      <c r="F31" s="2">
        <v>44609</v>
      </c>
      <c r="G31" s="17">
        <v>0.192602694034576</v>
      </c>
      <c r="H31" s="17">
        <v>0.12639356205860766</v>
      </c>
      <c r="I31">
        <f>1/3</f>
        <v>0.33333333333333331</v>
      </c>
      <c r="J31">
        <v>0.433</v>
      </c>
      <c r="K31">
        <f>6.383-5.1</f>
        <v>1.2830000000000004</v>
      </c>
    </row>
    <row r="32" spans="1:11" x14ac:dyDescent="0.3">
      <c r="A32" s="9">
        <v>16</v>
      </c>
      <c r="B32" s="9" t="s">
        <v>9</v>
      </c>
      <c r="C32" s="9" t="s">
        <v>17</v>
      </c>
      <c r="D32" s="4">
        <v>51</v>
      </c>
      <c r="E32" s="1">
        <v>0.56000000000000005</v>
      </c>
      <c r="F32" s="2">
        <v>44609</v>
      </c>
      <c r="G32" s="17">
        <v>0.115427769720554</v>
      </c>
      <c r="H32" s="17" t="s">
        <v>15</v>
      </c>
      <c r="I32">
        <v>0</v>
      </c>
      <c r="J32">
        <v>1.083</v>
      </c>
      <c r="K32">
        <f>3.267-1.75</f>
        <v>1.5169999999999999</v>
      </c>
    </row>
    <row r="33" spans="1:11" x14ac:dyDescent="0.3">
      <c r="A33" s="9">
        <v>17</v>
      </c>
      <c r="B33" s="9" t="s">
        <v>9</v>
      </c>
      <c r="C33" s="9" t="s">
        <v>17</v>
      </c>
      <c r="D33" s="4">
        <v>72</v>
      </c>
      <c r="E33" s="1">
        <v>0.51</v>
      </c>
      <c r="F33" s="2">
        <v>44609</v>
      </c>
      <c r="G33" s="17">
        <v>0.162499830126762</v>
      </c>
      <c r="H33" s="17">
        <v>0.15057377641399697</v>
      </c>
      <c r="I33">
        <v>0</v>
      </c>
      <c r="J33">
        <v>2</v>
      </c>
      <c r="K33">
        <f>3.55-2.417</f>
        <v>1.133</v>
      </c>
    </row>
    <row r="34" spans="1:11" x14ac:dyDescent="0.3">
      <c r="A34" s="9">
        <v>18</v>
      </c>
      <c r="B34" s="9" t="s">
        <v>9</v>
      </c>
      <c r="C34" s="9" t="s">
        <v>17</v>
      </c>
      <c r="D34" s="4">
        <v>66</v>
      </c>
      <c r="E34" s="1">
        <v>0.59</v>
      </c>
      <c r="F34" s="2">
        <v>44609</v>
      </c>
      <c r="G34" s="17">
        <v>6.7399390041828197E-2</v>
      </c>
      <c r="H34" s="17" t="s">
        <v>15</v>
      </c>
      <c r="I34">
        <v>0</v>
      </c>
      <c r="J34">
        <v>1.883</v>
      </c>
      <c r="K34">
        <f>2.916-2.483</f>
        <v>0.43299999999999983</v>
      </c>
    </row>
    <row r="35" spans="1:11" x14ac:dyDescent="0.3">
      <c r="A35" s="9">
        <v>20</v>
      </c>
      <c r="B35" s="9" t="s">
        <v>9</v>
      </c>
      <c r="C35" s="9" t="s">
        <v>17</v>
      </c>
      <c r="D35" s="4">
        <v>66</v>
      </c>
      <c r="E35" s="1">
        <v>0.55000000000000004</v>
      </c>
      <c r="F35" s="2">
        <v>44609</v>
      </c>
      <c r="G35" s="17">
        <v>0.16433396935462999</v>
      </c>
      <c r="H35" s="17" t="s">
        <v>15</v>
      </c>
      <c r="I35">
        <v>0</v>
      </c>
      <c r="J35">
        <v>1.2829999999999999</v>
      </c>
      <c r="K35">
        <f>3.217-2.55</f>
        <v>0.66700000000000026</v>
      </c>
    </row>
    <row r="36" spans="1:11" x14ac:dyDescent="0.3">
      <c r="A36" s="9">
        <v>21</v>
      </c>
      <c r="B36" s="9" t="s">
        <v>9</v>
      </c>
      <c r="C36" s="9" t="s">
        <v>17</v>
      </c>
      <c r="D36" s="4">
        <v>66</v>
      </c>
      <c r="E36" s="1">
        <v>0.74</v>
      </c>
      <c r="F36" s="2">
        <v>44609</v>
      </c>
      <c r="G36" s="17">
        <v>0.10873780399560901</v>
      </c>
      <c r="H36" s="17" t="s">
        <v>15</v>
      </c>
      <c r="I36">
        <f>1/3</f>
        <v>0.33333333333333331</v>
      </c>
      <c r="J36">
        <v>2.1669999999999998</v>
      </c>
      <c r="K36">
        <f>8.083-2.35</f>
        <v>5.7330000000000005</v>
      </c>
    </row>
    <row r="37" spans="1:11" x14ac:dyDescent="0.3">
      <c r="A37" s="9">
        <v>22</v>
      </c>
      <c r="B37" s="9" t="s">
        <v>9</v>
      </c>
      <c r="C37" s="9" t="s">
        <v>17</v>
      </c>
      <c r="D37" s="4">
        <v>76</v>
      </c>
      <c r="E37" s="1">
        <v>0.88</v>
      </c>
      <c r="F37" s="2">
        <v>44609</v>
      </c>
      <c r="G37" s="17">
        <v>0.42993602156639099</v>
      </c>
      <c r="H37" s="17">
        <v>0.11257523968815808</v>
      </c>
      <c r="I37">
        <v>0</v>
      </c>
      <c r="J37">
        <v>1.583</v>
      </c>
      <c r="K37">
        <f>3.117-1.933</f>
        <v>1.1839999999999999</v>
      </c>
    </row>
    <row r="38" spans="1:11" x14ac:dyDescent="0.3">
      <c r="A38" s="9">
        <v>28</v>
      </c>
      <c r="B38" s="9" t="s">
        <v>9</v>
      </c>
      <c r="C38" s="9" t="s">
        <v>17</v>
      </c>
      <c r="D38" s="4">
        <v>98</v>
      </c>
      <c r="E38" s="1">
        <v>1.54</v>
      </c>
      <c r="F38" s="2">
        <v>44609</v>
      </c>
      <c r="G38" s="17" t="s">
        <v>15</v>
      </c>
      <c r="H38" s="17">
        <v>0.16915946205457061</v>
      </c>
      <c r="I38">
        <v>0</v>
      </c>
      <c r="J38">
        <v>0.51700000000000002</v>
      </c>
      <c r="K38">
        <f>3.5-2.35</f>
        <v>1.1499999999999999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7" sqref="A7"/>
    </sheetView>
  </sheetViews>
  <sheetFormatPr defaultRowHeight="14.4" x14ac:dyDescent="0.3"/>
  <cols>
    <col min="1" max="1" width="28.44140625" customWidth="1"/>
    <col min="2" max="2" width="72.109375" customWidth="1"/>
  </cols>
  <sheetData>
    <row r="1" spans="1:2" ht="17.399999999999999" customHeight="1" x14ac:dyDescent="0.3">
      <c r="A1" s="7" t="s">
        <v>5</v>
      </c>
      <c r="B1" s="6" t="s">
        <v>22</v>
      </c>
    </row>
    <row r="2" spans="1:2" ht="17.399999999999999" customHeight="1" x14ac:dyDescent="0.3">
      <c r="A2" s="7" t="s">
        <v>0</v>
      </c>
      <c r="B2" s="6" t="s">
        <v>21</v>
      </c>
    </row>
    <row r="3" spans="1:2" ht="17.399999999999999" customHeight="1" x14ac:dyDescent="0.3">
      <c r="A3" s="7" t="s">
        <v>6</v>
      </c>
      <c r="B3" s="6" t="s">
        <v>20</v>
      </c>
    </row>
    <row r="4" spans="1:2" ht="17.399999999999999" customHeight="1" x14ac:dyDescent="0.3">
      <c r="A4" s="7" t="s">
        <v>10</v>
      </c>
      <c r="B4" s="6" t="s">
        <v>11</v>
      </c>
    </row>
    <row r="5" spans="1:2" ht="17.399999999999999" customHeight="1" x14ac:dyDescent="0.3">
      <c r="A5" s="7" t="s">
        <v>3</v>
      </c>
      <c r="B5" t="s">
        <v>24</v>
      </c>
    </row>
    <row r="6" spans="1:2" ht="17.399999999999999" customHeight="1" x14ac:dyDescent="0.3">
      <c r="A6" s="7" t="s">
        <v>1</v>
      </c>
      <c r="B6" t="s">
        <v>23</v>
      </c>
    </row>
    <row r="7" spans="1:2" ht="17.399999999999999" customHeight="1" x14ac:dyDescent="0.3">
      <c r="A7" s="7" t="s">
        <v>7</v>
      </c>
      <c r="B7" s="6" t="s">
        <v>14</v>
      </c>
    </row>
    <row r="8" spans="1:2" ht="17.399999999999999" customHeight="1" x14ac:dyDescent="0.3">
      <c r="A8" s="7" t="s">
        <v>8</v>
      </c>
      <c r="B8" s="6" t="s">
        <v>25</v>
      </c>
    </row>
    <row r="9" spans="1:2" ht="17.399999999999999" customHeight="1" x14ac:dyDescent="0.3">
      <c r="A9" s="7" t="s">
        <v>13</v>
      </c>
      <c r="B9" s="6" t="s">
        <v>26</v>
      </c>
    </row>
    <row r="10" spans="1:2" ht="17.399999999999999" customHeight="1" x14ac:dyDescent="0.3">
      <c r="A10" s="7" t="s">
        <v>12</v>
      </c>
      <c r="B10" s="6" t="s">
        <v>27</v>
      </c>
    </row>
    <row r="11" spans="1:2" ht="17.399999999999999" customHeight="1" x14ac:dyDescent="0.3">
      <c r="A11" s="7" t="s">
        <v>19</v>
      </c>
      <c r="B11" s="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swim_speed_WEC</vt:lpstr>
      <vt:lpstr>Metadata</vt:lpstr>
    </vt:vector>
  </TitlesOfParts>
  <Company>NWFSC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Kinsey.Frick</dc:creator>
  <cp:lastModifiedBy>Kinsey.Frick</cp:lastModifiedBy>
  <dcterms:created xsi:type="dcterms:W3CDTF">2023-11-18T00:04:48Z</dcterms:created>
  <dcterms:modified xsi:type="dcterms:W3CDTF">2024-03-18T23:16:21Z</dcterms:modified>
</cp:coreProperties>
</file>